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mc:AlternateContent xmlns:mc="http://schemas.openxmlformats.org/markup-compatibility/2006">
    <mc:Choice Requires="x15">
      <x15ac:absPath xmlns:x15ac="http://schemas.microsoft.com/office/spreadsheetml/2010/11/ac" url="C:\Users\Yu Xuan\Desktop\Website Upload\"/>
    </mc:Choice>
  </mc:AlternateContent>
  <xr:revisionPtr revIDLastSave="0" documentId="8_{69723174-5895-4785-B2E9-5C26F4B4B6C7}" xr6:coauthVersionLast="47" xr6:coauthVersionMax="47" xr10:uidLastSave="{00000000-0000-0000-0000-000000000000}"/>
  <bookViews>
    <workbookView xWindow="-120" yWindow="-120" windowWidth="29040" windowHeight="15840" activeTab="3" xr2:uid="{027D94B0-5E64-4663-9B9D-A584FFC935BF}"/>
  </bookViews>
  <sheets>
    <sheet name="Overview &amp; Revision Tracking" sheetId="21" r:id="rId1"/>
    <sheet name="Guidance Notes" sheetId="22" r:id="rId2"/>
    <sheet name="(A)Project Details" sheetId="23" r:id="rId3"/>
    <sheet name="(B) WLC Template" sheetId="24" r:id="rId4"/>
    <sheet name="(C) Comparison to Reference" sheetId="2" state="hidden" r:id="rId5"/>
    <sheet name="Reference Value Summary" sheetId="17" state="hidden" r:id="rId6"/>
    <sheet name="Database" sheetId="5" state="hidden" r:id="rId7"/>
    <sheet name="Transport" sheetId="19" state="hidden" r:id="rId8"/>
    <sheet name="Compilation" sheetId="15" state="hidden" r:id="rId9"/>
    <sheet name="Building Types" sheetId="10" state="hidden" r:id="rId10"/>
    <sheet name="Old" sheetId="9" state="hidden" r:id="rId11"/>
    <sheet name="Draft_Database" sheetId="8" state="hidden" r:id="rId12"/>
    <sheet name="Removed items" sheetId="7" state="hidden" r:id="rId13"/>
    <sheet name="Original Database" sheetId="4" state="hidden" r:id="rId14"/>
  </sheets>
  <externalReferences>
    <externalReference r:id="rId15"/>
  </externalReferences>
  <definedNames>
    <definedName name="_xlnm._FilterDatabase" localSheetId="6" hidden="1">Database!$A$1:$J$139</definedName>
    <definedName name="_xlnm._FilterDatabase" localSheetId="7" hidden="1">Transport!$E$1:$P$133</definedName>
    <definedName name="Admixture" localSheetId="7">Transport!$G$3:$G$9</definedName>
    <definedName name="Admixture">Database!$C$2:$C$8</definedName>
    <definedName name="Aluminium" localSheetId="7">Transport!$G$91:$G$95</definedName>
    <definedName name="Aluminium">Database!$C$90:$C$94</definedName>
    <definedName name="Bricks" localSheetId="7">Transport!$G$96</definedName>
    <definedName name="Bricks">Database!$C$95</definedName>
    <definedName name="Building_Types" localSheetId="2">'[1]Building Types'!$A$10:$F$10</definedName>
    <definedName name="Building_Types" localSheetId="3">'[1]Building Types'!$A$10:$F$10</definedName>
    <definedName name="Building_Types" localSheetId="1">'[1]Building Types'!$A$10:$F$10</definedName>
    <definedName name="Building_Types" localSheetId="0">'[1]Building Types'!$A$10:$F$10</definedName>
    <definedName name="Building_Types">'Building Types'!$A$10:$F$10</definedName>
    <definedName name="CarbonList" localSheetId="7">Transport!$E$1:$P$133</definedName>
    <definedName name="CarbonList">Database!$A$1:$J$132</definedName>
    <definedName name="Carpet" localSheetId="7">Transport!$G$106</definedName>
    <definedName name="Carpet">Database!$C$105</definedName>
    <definedName name="Cement" localSheetId="7">Transport!$G$10:$G$14</definedName>
    <definedName name="Cement">Database!$C$9:$C$13</definedName>
    <definedName name="Coarse_aggregates" localSheetId="7">Transport!$AK$15:$AK$17</definedName>
    <definedName name="Coarse_aggregates">Database!$C$14:$C$16</definedName>
    <definedName name="Cold_Rolled_Coil" localSheetId="7">Transport!$F$128</definedName>
    <definedName name="Cold_Rolled_Coil">Database!$B$127</definedName>
    <definedName name="Commercial">'Building Types'!$A$11:$A$13</definedName>
    <definedName name="Concrete" localSheetId="7">Transport!$AK$21:$AK$28</definedName>
    <definedName name="Concrete">Database!$C$20:$C$27</definedName>
    <definedName name="Concrete_Components">'Building Types'!$A$29:$A$33</definedName>
    <definedName name="Concrete_General">'Building Types'!$B$29:$B$38</definedName>
    <definedName name="Concrete_Natural" localSheetId="7">Transport!$AK$21:$AK$28</definedName>
    <definedName name="Concrete_Natural">Database!$C$20:$C$27</definedName>
    <definedName name="Copper" localSheetId="7">Transport!$G$107:$G$109</definedName>
    <definedName name="Copper">Database!$C$106:$C$108</definedName>
    <definedName name="Double_Glazing_Glass" localSheetId="7">Transport!$F$85</definedName>
    <definedName name="Double_Glazing_Glass">Database!$B$84</definedName>
    <definedName name="Eco_Concrete_15percent_Fly_Ash" localSheetId="7">Transport!$AK$35:$AK$40</definedName>
    <definedName name="Eco_Concrete_15percent_Fly_Ash">Database!$C$34:$C$39</definedName>
    <definedName name="Eco_Concrete_25percent_GGBS" localSheetId="7">Transport!$AK$35:$AK$40</definedName>
    <definedName name="Eco_Concrete_25percent_GGBS">Database!$C$34:$C$39</definedName>
    <definedName name="Eco_Concrete_30percent_Fly_Ash" localSheetId="7">Transport!$AK$41:$AK$46</definedName>
    <definedName name="Eco_Concrete_30percent_Fly_Ash">Database!$C$40:$C$45</definedName>
    <definedName name="Eco_Concrete_50percent_GGBS" localSheetId="7">Transport!$AK$47:$AK$52</definedName>
    <definedName name="Eco_Concrete_50percent_GGBS">Database!$C$46:$C$51</definedName>
    <definedName name="Educational">'Building Types'!$B$11:$B$15</definedName>
    <definedName name="Electrogalvanized" localSheetId="7">Transport!$F$122</definedName>
    <definedName name="Electrogalvanized">Database!$B$121</definedName>
    <definedName name="Fibre_Glass" localSheetId="7">Transport!$F$83</definedName>
    <definedName name="Fibre_Glass">Database!$B$82</definedName>
    <definedName name="Fine_aggregates" localSheetId="7">Transport!$AK$18:$AK$19</definedName>
    <definedName name="Fine_aggregates">Database!$C$17:$C$18</definedName>
    <definedName name="Finished_ColdRolled_Coil" localSheetId="7">Transport!$F$125</definedName>
    <definedName name="Finished_ColdRolled_Coil">Database!$B$124</definedName>
    <definedName name="General_Glass" localSheetId="7">Transport!$F$84</definedName>
    <definedName name="General_Glass">Database!$B$83</definedName>
    <definedName name="Glass">'Building Types'!$C$29:$C$36</definedName>
    <definedName name="Healthcare">'Building Types'!$C$11:$C$14</definedName>
    <definedName name="Hot_Rolled_Coil" localSheetId="7">Transport!$F$131</definedName>
    <definedName name="Hot_Rolled_Coil">Database!$B$130</definedName>
    <definedName name="HotDip_Galvanized" localSheetId="7">Transport!$F$126</definedName>
    <definedName name="HotDip_Galvanized">Database!$B$125</definedName>
    <definedName name="Industrial">'Building Types'!$E$11:$E$13</definedName>
    <definedName name="Laminated_Glass" localSheetId="7">Transport!$F$88</definedName>
    <definedName name="Laminated_Glass">Database!$B$87</definedName>
    <definedName name="Mineral_Wool" localSheetId="7">Transport!$G$114</definedName>
    <definedName name="Mineral_Wool">Database!$C$113</definedName>
    <definedName name="Non_Residential">'Building Types'!$A$10:$D$16</definedName>
    <definedName name="Organic_Coated_Sheet" localSheetId="7">Transport!$F$124</definedName>
    <definedName name="Organic_Coated_Sheet">Database!$B$123</definedName>
    <definedName name="Other_Non_Residential">'Building Types'!$D$11:$D$16</definedName>
    <definedName name="Others">'Building Types'!$D$29:$D$41</definedName>
    <definedName name="Paint" localSheetId="7">Transport!$G$97:$G$98</definedName>
    <definedName name="Paint">Database!$C$96:$C$97</definedName>
    <definedName name="Paper" localSheetId="7">Transport!$G$115</definedName>
    <definedName name="Paper">Database!$C$114</definedName>
    <definedName name="Pickled_HotRolled_Coil" localSheetId="7">Transport!$F$129</definedName>
    <definedName name="Pickled_HotRolled_Coil">Database!$B$128</definedName>
    <definedName name="Plaster" localSheetId="7">Transport!$G$116:$G$117</definedName>
    <definedName name="Plaster">Database!$C$115:$C$116</definedName>
    <definedName name="Plastic" localSheetId="7">Transport!$G$110:$G$113</definedName>
    <definedName name="Plastic">Database!$C$109:$C$112</definedName>
    <definedName name="Plate" localSheetId="7">Transport!$F$127</definedName>
    <definedName name="Plate">Database!$B$126</definedName>
    <definedName name="Precast_Concrete_Natural" localSheetId="7">Transport!$AK$53:$AK$58</definedName>
    <definedName name="Precast_Concrete_Natural">Database!$C$52:$C$57</definedName>
    <definedName name="Precast_Eco_Concrete_15percent_Fly_Ash" localSheetId="7">Transport!$AK$59:$AK$64</definedName>
    <definedName name="Precast_Eco_Concrete_15percent_Fly_Ash">Database!$C$58:$C$63</definedName>
    <definedName name="Precast_Eco_Concrete_25percent_GGBS" localSheetId="7">Transport!$AK$65:$AK$70</definedName>
    <definedName name="Precast_Eco_Concrete_25percent_GGBS">Database!$C$64:$C$69</definedName>
    <definedName name="Precast_Eco_Concrete_30percent_Fly_Ash" localSheetId="7">Transport!$G$71:$G$76</definedName>
    <definedName name="Precast_Eco_Concrete_30percent_Fly_Ash">Database!$C$70:$C$75</definedName>
    <definedName name="Precast_Eco_Concrete_50percent_GGBS" localSheetId="7">Transport!$G$77:$G$82</definedName>
    <definedName name="Precast_Eco_Concrete_50percent_GGBS">Database!$C$76:$C$81</definedName>
    <definedName name="Primary_Steel" localSheetId="7">Transport!$F$119</definedName>
    <definedName name="Primary_Steel">Database!$B$118</definedName>
    <definedName name="_xlnm.Print_Area" localSheetId="2">'(A)Project Details'!$A$1:$G$10</definedName>
    <definedName name="_xlnm.Print_Area" localSheetId="4">'(C) Comparison to Reference'!$C$17:$N$149</definedName>
    <definedName name="_xlnm.Print_Area" localSheetId="1">'Guidance Notes'!$A$1:$N$40</definedName>
    <definedName name="_xlnm.Print_Area" localSheetId="0">'Overview &amp; Revision Tracking'!$1:$21</definedName>
    <definedName name="_xlnm.Print_Area" localSheetId="5">'Reference Value Summary'!$A$1:$F$8</definedName>
    <definedName name="Rebar" localSheetId="7">Transport!$F$132</definedName>
    <definedName name="Rebar">Database!$B$131</definedName>
    <definedName name="Recycled_Glass" localSheetId="7">Transport!$F$89</definedName>
    <definedName name="Recycled_Glass">Database!$B$88</definedName>
    <definedName name="Recycled_Steel" localSheetId="7">Transport!$F$120</definedName>
    <definedName name="Recycled_Steel">Database!$B$119</definedName>
    <definedName name="Residential">'Building Types'!$F$11:$F$13</definedName>
    <definedName name="Sealant" localSheetId="7">Transport!$G$118</definedName>
    <definedName name="Sealant">Database!$C$117</definedName>
    <definedName name="Section" localSheetId="7">Transport!$F$133</definedName>
    <definedName name="Section">Database!$B$132</definedName>
    <definedName name="Sky_light_Glass" localSheetId="7">Transport!$F$87</definedName>
    <definedName name="Sky_light_Glass">Database!$B$86</definedName>
    <definedName name="Steel">'Building Types'!$E$29:$E$47</definedName>
    <definedName name="Tampered_or_Toughened_Glass" localSheetId="7">Transport!$F$90</definedName>
    <definedName name="Tampered_or_Toughened_Glass">Database!$B$89</definedName>
    <definedName name="Tiles" localSheetId="7">Transport!$G$99:$G$101</definedName>
    <definedName name="Tiles">Database!$C$98:$C$100</definedName>
    <definedName name="Timber" localSheetId="7">Transport!$G$102:$G$104</definedName>
    <definedName name="Timber">Database!$C$101:$C$103</definedName>
    <definedName name="Triple_Glazing_Glass" localSheetId="7">Transport!$F$86</definedName>
    <definedName name="Triple_Glazing_Glass">Database!$B$85</definedName>
    <definedName name="UO_Pipe" localSheetId="7">Transport!$F$121</definedName>
    <definedName name="UO_Pipe">Database!$B$120</definedName>
    <definedName name="Water" localSheetId="7">Transport!$AJ$20</definedName>
    <definedName name="Water">Database!$B$19</definedName>
    <definedName name="Waterproofing" localSheetId="7">Transport!$G$105</definedName>
    <definedName name="Waterproofing">Database!$C$104</definedName>
    <definedName name="Welded_Pipe" localSheetId="7">Transport!$F$123</definedName>
    <definedName name="Welded_Pipe">Database!$B$122</definedName>
    <definedName name="Wire_Rod" localSheetId="7">Transport!$F$130</definedName>
    <definedName name="Wire_Rod">Database!$B$129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17" l="1"/>
  <c r="G149" i="2"/>
  <c r="K5" i="24"/>
  <c r="K6" i="24" s="1"/>
  <c r="L5" i="24"/>
  <c r="L6" i="24" s="1"/>
  <c r="D48" i="24"/>
  <c r="D49" i="24" s="1"/>
  <c r="H48" i="24"/>
  <c r="H49" i="24" s="1"/>
  <c r="I48" i="24"/>
  <c r="I49" i="24" s="1"/>
  <c r="S58" i="24"/>
  <c r="S59" i="24"/>
  <c r="S60" i="24"/>
  <c r="S61" i="24"/>
  <c r="S62" i="24"/>
  <c r="S63" i="24"/>
  <c r="S64" i="24"/>
  <c r="S65" i="24"/>
  <c r="S66" i="24"/>
  <c r="S67" i="24"/>
  <c r="S68" i="24"/>
  <c r="S69" i="24"/>
  <c r="S70" i="24"/>
  <c r="S71" i="24"/>
  <c r="S72" i="24"/>
  <c r="S73" i="24"/>
  <c r="S74" i="24"/>
  <c r="S75" i="24"/>
  <c r="S76" i="24"/>
  <c r="C77" i="24"/>
  <c r="C78" i="24" s="1"/>
  <c r="D77" i="24"/>
  <c r="D78" i="24" s="1"/>
  <c r="E77" i="24"/>
  <c r="E78" i="24" s="1"/>
  <c r="F77" i="24"/>
  <c r="F78" i="24" s="1"/>
  <c r="G77" i="24"/>
  <c r="G78" i="24" s="1"/>
  <c r="H77" i="24"/>
  <c r="H78" i="24" s="1"/>
  <c r="I77" i="24"/>
  <c r="I78" i="24" s="1"/>
  <c r="J77" i="24"/>
  <c r="J78" i="24" s="1"/>
  <c r="K77" i="24"/>
  <c r="L77" i="24"/>
  <c r="N77" i="24"/>
  <c r="N78" i="24" s="1"/>
  <c r="O77" i="24"/>
  <c r="P77" i="24"/>
  <c r="P78" i="24" s="1"/>
  <c r="Q77" i="24"/>
  <c r="Q78" i="24" s="1"/>
  <c r="R77" i="24"/>
  <c r="R78" i="24" s="1"/>
  <c r="T77" i="24"/>
  <c r="T78" i="24" s="1"/>
  <c r="K78" i="24"/>
  <c r="M5" i="24" l="1"/>
  <c r="M6" i="24" s="1"/>
  <c r="E5" i="24"/>
  <c r="E6" i="24" s="1"/>
  <c r="G5" i="24"/>
  <c r="G6" i="24" s="1"/>
  <c r="L78" i="24"/>
  <c r="F5" i="24"/>
  <c r="F6" i="24" s="1"/>
  <c r="C5" i="24"/>
  <c r="C6" i="24" s="1"/>
  <c r="S77" i="24"/>
  <c r="S78" i="24" s="1"/>
  <c r="D5" i="24"/>
  <c r="D6" i="24" s="1"/>
  <c r="O78" i="24"/>
  <c r="AY136" i="15" l="1"/>
  <c r="AX136" i="15"/>
  <c r="AX133" i="15"/>
  <c r="AY133" i="15"/>
  <c r="AX134" i="15"/>
  <c r="AY134" i="15"/>
  <c r="AX135" i="15"/>
  <c r="AY135" i="15"/>
  <c r="AY132" i="15"/>
  <c r="AX132" i="15"/>
  <c r="AX131" i="15"/>
  <c r="AY131" i="15"/>
  <c r="AY130" i="15"/>
  <c r="AX130" i="15"/>
  <c r="AY129" i="15"/>
  <c r="AX129" i="15"/>
  <c r="AY128" i="15"/>
  <c r="AX128" i="15"/>
  <c r="AX126" i="15"/>
  <c r="AY126" i="15"/>
  <c r="AX127" i="15"/>
  <c r="AY127" i="15"/>
  <c r="AY125" i="15"/>
  <c r="AX125" i="15"/>
  <c r="AY124" i="15"/>
  <c r="AX124" i="15"/>
  <c r="AY123" i="15"/>
  <c r="AX123" i="15"/>
  <c r="AY122" i="15"/>
  <c r="AX122" i="15"/>
  <c r="AX121" i="15"/>
  <c r="AY121" i="15"/>
  <c r="AY120" i="15"/>
  <c r="AX120" i="15"/>
  <c r="AX118" i="15"/>
  <c r="AY118" i="15"/>
  <c r="AX119" i="15"/>
  <c r="AY119" i="15"/>
  <c r="AY117" i="15"/>
  <c r="AX117" i="15"/>
  <c r="AX115" i="15"/>
  <c r="AY115" i="15"/>
  <c r="AX116" i="15"/>
  <c r="AY116" i="15"/>
  <c r="AY114" i="15"/>
  <c r="AX114" i="15"/>
  <c r="AX110" i="15"/>
  <c r="AY110" i="15"/>
  <c r="AX111" i="15"/>
  <c r="AY111" i="15"/>
  <c r="AX112" i="15"/>
  <c r="AY112" i="15"/>
  <c r="AX113" i="15"/>
  <c r="AY113" i="15"/>
  <c r="AY109" i="15"/>
  <c r="AX109" i="15"/>
  <c r="AX108" i="15"/>
  <c r="AY108" i="15"/>
  <c r="AY107" i="15"/>
  <c r="AX107" i="15"/>
  <c r="AX106" i="15"/>
  <c r="AY106" i="15"/>
  <c r="AY105" i="15"/>
  <c r="AX105" i="15"/>
  <c r="AX91" i="15"/>
  <c r="AY91" i="15"/>
  <c r="AX92" i="15"/>
  <c r="AY92" i="15"/>
  <c r="AX93" i="15"/>
  <c r="AY93" i="15"/>
  <c r="AX94" i="15"/>
  <c r="AY94" i="15"/>
  <c r="AX95" i="15"/>
  <c r="AY95" i="15"/>
  <c r="AX96" i="15"/>
  <c r="AY96" i="15"/>
  <c r="AX97" i="15"/>
  <c r="AY97" i="15"/>
  <c r="AX98" i="15"/>
  <c r="AY98" i="15"/>
  <c r="AX99" i="15"/>
  <c r="AY99" i="15"/>
  <c r="AX100" i="15"/>
  <c r="AY100" i="15"/>
  <c r="AX101" i="15"/>
  <c r="AY101" i="15"/>
  <c r="AX102" i="15"/>
  <c r="AY102" i="15"/>
  <c r="AX103" i="15"/>
  <c r="AY103" i="15"/>
  <c r="AX104" i="15"/>
  <c r="AY104" i="15"/>
  <c r="AY90" i="15"/>
  <c r="AX90" i="15"/>
  <c r="AX83" i="15"/>
  <c r="AY83" i="15"/>
  <c r="AX84" i="15"/>
  <c r="AY84" i="15"/>
  <c r="AX85" i="15"/>
  <c r="AY85" i="15"/>
  <c r="AX86" i="15"/>
  <c r="AY86" i="15"/>
  <c r="AX87" i="15"/>
  <c r="AY87" i="15"/>
  <c r="AX88" i="15"/>
  <c r="AY88" i="15"/>
  <c r="AX89" i="15"/>
  <c r="AY89" i="15"/>
  <c r="AY82" i="15"/>
  <c r="AX82" i="15"/>
  <c r="AX77" i="15"/>
  <c r="AY77" i="15"/>
  <c r="AX78" i="15"/>
  <c r="AY78" i="15"/>
  <c r="AX79" i="15"/>
  <c r="AY79" i="15"/>
  <c r="AX80" i="15"/>
  <c r="AY80" i="15"/>
  <c r="AX81" i="15"/>
  <c r="AY81" i="15"/>
  <c r="AY76" i="15"/>
  <c r="AX76" i="15"/>
  <c r="AX71" i="15"/>
  <c r="AY71" i="15"/>
  <c r="AX72" i="15"/>
  <c r="AY72" i="15"/>
  <c r="AX73" i="15"/>
  <c r="AY73" i="15"/>
  <c r="AX74" i="15"/>
  <c r="AY74" i="15"/>
  <c r="AX75" i="15"/>
  <c r="AY75" i="15"/>
  <c r="AY70" i="15"/>
  <c r="AX70" i="15"/>
  <c r="AX65" i="15"/>
  <c r="AY65" i="15"/>
  <c r="AX66" i="15"/>
  <c r="AY66" i="15"/>
  <c r="AX67" i="15"/>
  <c r="AY67" i="15"/>
  <c r="AX68" i="15"/>
  <c r="AY68" i="15"/>
  <c r="AX69" i="15"/>
  <c r="AY69" i="15"/>
  <c r="AY64" i="15"/>
  <c r="AX64" i="15"/>
  <c r="AX59" i="15"/>
  <c r="AY59" i="15"/>
  <c r="AX60" i="15"/>
  <c r="AY60" i="15"/>
  <c r="AX61" i="15"/>
  <c r="AY61" i="15"/>
  <c r="AX62" i="15"/>
  <c r="AY62" i="15"/>
  <c r="AX63" i="15"/>
  <c r="AY63" i="15"/>
  <c r="AY58" i="15"/>
  <c r="AX58" i="15"/>
  <c r="AX53" i="15"/>
  <c r="AY53" i="15"/>
  <c r="AX54" i="15"/>
  <c r="AY54" i="15"/>
  <c r="AX55" i="15"/>
  <c r="AY55" i="15"/>
  <c r="AX56" i="15"/>
  <c r="AY56" i="15"/>
  <c r="AX57" i="15"/>
  <c r="AY57" i="15"/>
  <c r="AY52" i="15"/>
  <c r="AX52" i="15"/>
  <c r="AX47" i="15"/>
  <c r="AY47" i="15"/>
  <c r="AX48" i="15"/>
  <c r="AY48" i="15"/>
  <c r="AX49" i="15"/>
  <c r="AY49" i="15"/>
  <c r="AX50" i="15"/>
  <c r="AY50" i="15"/>
  <c r="AX51" i="15"/>
  <c r="AY51" i="15"/>
  <c r="AY46" i="15"/>
  <c r="AX46" i="15"/>
  <c r="AX41" i="15"/>
  <c r="AY41" i="15"/>
  <c r="AX42" i="15"/>
  <c r="AY42" i="15"/>
  <c r="AX43" i="15"/>
  <c r="AY43" i="15"/>
  <c r="AX44" i="15"/>
  <c r="AY44" i="15"/>
  <c r="AX45" i="15"/>
  <c r="AY45" i="15"/>
  <c r="AY40" i="15"/>
  <c r="AX40" i="15"/>
  <c r="AX35" i="15"/>
  <c r="AY35" i="15"/>
  <c r="AX36" i="15"/>
  <c r="AY36" i="15"/>
  <c r="AX37" i="15"/>
  <c r="AY37" i="15"/>
  <c r="AX38" i="15"/>
  <c r="AY38" i="15"/>
  <c r="AX39" i="15"/>
  <c r="AY39" i="15"/>
  <c r="AY34" i="15"/>
  <c r="AX34" i="15"/>
  <c r="AX29" i="15"/>
  <c r="AY29" i="15"/>
  <c r="AX30" i="15"/>
  <c r="AY30" i="15"/>
  <c r="AX31" i="15"/>
  <c r="AY31" i="15"/>
  <c r="AX32" i="15"/>
  <c r="AY32" i="15"/>
  <c r="AX33" i="15"/>
  <c r="AY33" i="15"/>
  <c r="AY28" i="15"/>
  <c r="AX28" i="15"/>
  <c r="AX21" i="15"/>
  <c r="AY21" i="15"/>
  <c r="AX22" i="15"/>
  <c r="AY22" i="15"/>
  <c r="AX23" i="15"/>
  <c r="AY23" i="15"/>
  <c r="AX24" i="15"/>
  <c r="AY24" i="15"/>
  <c r="AX25" i="15"/>
  <c r="AY25" i="15"/>
  <c r="AX26" i="15"/>
  <c r="AY26" i="15"/>
  <c r="AX27" i="15"/>
  <c r="AY27" i="15"/>
  <c r="AY20" i="15"/>
  <c r="AX20" i="15"/>
  <c r="AZ19" i="15"/>
  <c r="AY19" i="15"/>
  <c r="AX19" i="15"/>
  <c r="AX18" i="15"/>
  <c r="AY18" i="15"/>
  <c r="AY17" i="15"/>
  <c r="AX17" i="15"/>
  <c r="AX15" i="15"/>
  <c r="AY15" i="15"/>
  <c r="AX16" i="15"/>
  <c r="AY16" i="15"/>
  <c r="AY14" i="15"/>
  <c r="AX14" i="15"/>
  <c r="AX10" i="15"/>
  <c r="AY10" i="15"/>
  <c r="AX11" i="15"/>
  <c r="AY11" i="15"/>
  <c r="AX12" i="15"/>
  <c r="AY12" i="15"/>
  <c r="AX13" i="15"/>
  <c r="AY13" i="15"/>
  <c r="AY9" i="15"/>
  <c r="AX9" i="15"/>
  <c r="AX8" i="15"/>
  <c r="AY8" i="15"/>
  <c r="AX3" i="15"/>
  <c r="AY3" i="15"/>
  <c r="AX4" i="15"/>
  <c r="AY4" i="15"/>
  <c r="AX5" i="15"/>
  <c r="AY5" i="15"/>
  <c r="AX6" i="15"/>
  <c r="AY6" i="15"/>
  <c r="AX7" i="15"/>
  <c r="AY7" i="15"/>
  <c r="AY2" i="15"/>
  <c r="AX2" i="15"/>
  <c r="AT136" i="15"/>
  <c r="AS136" i="15"/>
  <c r="AS133" i="15"/>
  <c r="AT133" i="15"/>
  <c r="AS134" i="15"/>
  <c r="AT134" i="15"/>
  <c r="AS135" i="15"/>
  <c r="AT135" i="15"/>
  <c r="AT132" i="15"/>
  <c r="AS132" i="15"/>
  <c r="AS131" i="15"/>
  <c r="AT131" i="15"/>
  <c r="AT130" i="15"/>
  <c r="AS130" i="15"/>
  <c r="AT129" i="15"/>
  <c r="AS129" i="15"/>
  <c r="AT128" i="15"/>
  <c r="AS128" i="15"/>
  <c r="AS126" i="15"/>
  <c r="AT126" i="15"/>
  <c r="AS127" i="15"/>
  <c r="AT127" i="15"/>
  <c r="AT125" i="15"/>
  <c r="AS125" i="15"/>
  <c r="AT124" i="15"/>
  <c r="AS124" i="15"/>
  <c r="AT123" i="15"/>
  <c r="AS123" i="15"/>
  <c r="AT122" i="15"/>
  <c r="AS122" i="15"/>
  <c r="AS121" i="15"/>
  <c r="AT121" i="15"/>
  <c r="AT120" i="15"/>
  <c r="AS120" i="15"/>
  <c r="AS119" i="15"/>
  <c r="AT119" i="15"/>
  <c r="AS118" i="15"/>
  <c r="AT118" i="15"/>
  <c r="AT117" i="15"/>
  <c r="AS117" i="15"/>
  <c r="AS115" i="15"/>
  <c r="AT115" i="15"/>
  <c r="AS116" i="15"/>
  <c r="AT116" i="15"/>
  <c r="AT114" i="15"/>
  <c r="AS114" i="15"/>
  <c r="AS110" i="15"/>
  <c r="AT110" i="15"/>
  <c r="AS111" i="15"/>
  <c r="AT111" i="15"/>
  <c r="AS112" i="15"/>
  <c r="AT112" i="15"/>
  <c r="AS113" i="15"/>
  <c r="AT113" i="15"/>
  <c r="AT109" i="15"/>
  <c r="AS109" i="15"/>
  <c r="AS108" i="15"/>
  <c r="AT108" i="15"/>
  <c r="AT107" i="15"/>
  <c r="AS107" i="15"/>
  <c r="AS106" i="15"/>
  <c r="AT106" i="15"/>
  <c r="AT105" i="15"/>
  <c r="AS105" i="15"/>
  <c r="AS91" i="15"/>
  <c r="AT91" i="15"/>
  <c r="AS92" i="15"/>
  <c r="AT92" i="15"/>
  <c r="AS93" i="15"/>
  <c r="AT93" i="15"/>
  <c r="AS94" i="15"/>
  <c r="AT94" i="15"/>
  <c r="AS95" i="15"/>
  <c r="AT95" i="15"/>
  <c r="AS96" i="15"/>
  <c r="AT96" i="15"/>
  <c r="AS97" i="15"/>
  <c r="AT97" i="15"/>
  <c r="AS98" i="15"/>
  <c r="AT98" i="15"/>
  <c r="AS99" i="15"/>
  <c r="AT99" i="15"/>
  <c r="AS100" i="15"/>
  <c r="AT100" i="15"/>
  <c r="AS101" i="15"/>
  <c r="AT101" i="15"/>
  <c r="AS102" i="15"/>
  <c r="AT102" i="15"/>
  <c r="AS103" i="15"/>
  <c r="AT103" i="15"/>
  <c r="AS104" i="15"/>
  <c r="AT104" i="15"/>
  <c r="AT90" i="15"/>
  <c r="AS90" i="15"/>
  <c r="AS83" i="15"/>
  <c r="AT83" i="15"/>
  <c r="AS84" i="15"/>
  <c r="AT84" i="15"/>
  <c r="AS85" i="15"/>
  <c r="AT85" i="15"/>
  <c r="AS86" i="15"/>
  <c r="AT86" i="15"/>
  <c r="AS87" i="15"/>
  <c r="AT87" i="15"/>
  <c r="AS88" i="15"/>
  <c r="AT88" i="15"/>
  <c r="AS89" i="15"/>
  <c r="AT89" i="15"/>
  <c r="AT82" i="15"/>
  <c r="AS82" i="15"/>
  <c r="AS77" i="15"/>
  <c r="AT77" i="15"/>
  <c r="AS78" i="15"/>
  <c r="AT78" i="15"/>
  <c r="AS79" i="15"/>
  <c r="AT79" i="15"/>
  <c r="AS80" i="15"/>
  <c r="AT80" i="15"/>
  <c r="AS81" i="15"/>
  <c r="AT81" i="15"/>
  <c r="AT76" i="15"/>
  <c r="AS76" i="15"/>
  <c r="AS71" i="15"/>
  <c r="AT71" i="15"/>
  <c r="AS72" i="15"/>
  <c r="AT72" i="15"/>
  <c r="AS73" i="15"/>
  <c r="AT73" i="15"/>
  <c r="AS74" i="15"/>
  <c r="AT74" i="15"/>
  <c r="AS75" i="15"/>
  <c r="AT75" i="15"/>
  <c r="AT70" i="15"/>
  <c r="AS70" i="15"/>
  <c r="AS65" i="15"/>
  <c r="AT65" i="15"/>
  <c r="AS66" i="15"/>
  <c r="AT66" i="15"/>
  <c r="AS67" i="15"/>
  <c r="AT67" i="15"/>
  <c r="AS68" i="15"/>
  <c r="AT68" i="15"/>
  <c r="AS69" i="15"/>
  <c r="AT69" i="15"/>
  <c r="AT64" i="15"/>
  <c r="AS64" i="15"/>
  <c r="AS59" i="15"/>
  <c r="AT59" i="15"/>
  <c r="AS60" i="15"/>
  <c r="AT60" i="15"/>
  <c r="AS61" i="15"/>
  <c r="AT61" i="15"/>
  <c r="AS62" i="15"/>
  <c r="AT62" i="15"/>
  <c r="AS63" i="15"/>
  <c r="AT63" i="15"/>
  <c r="AT58" i="15"/>
  <c r="AS58" i="15"/>
  <c r="AS53" i="15"/>
  <c r="AT53" i="15"/>
  <c r="AS54" i="15"/>
  <c r="AT54" i="15"/>
  <c r="AS55" i="15"/>
  <c r="AT55" i="15"/>
  <c r="AS56" i="15"/>
  <c r="AT56" i="15"/>
  <c r="AS57" i="15"/>
  <c r="AT57" i="15"/>
  <c r="AT52" i="15"/>
  <c r="AS52" i="15"/>
  <c r="AS47" i="15"/>
  <c r="AT47" i="15"/>
  <c r="AS48" i="15"/>
  <c r="AT48" i="15"/>
  <c r="AS49" i="15"/>
  <c r="AT49" i="15"/>
  <c r="AS50" i="15"/>
  <c r="AT50" i="15"/>
  <c r="AS51" i="15"/>
  <c r="AT51" i="15"/>
  <c r="AT46" i="15"/>
  <c r="AS46" i="15"/>
  <c r="AS41" i="15"/>
  <c r="AT41" i="15"/>
  <c r="AS42" i="15"/>
  <c r="AT42" i="15"/>
  <c r="AS43" i="15"/>
  <c r="AT43" i="15"/>
  <c r="AS44" i="15"/>
  <c r="AT44" i="15"/>
  <c r="AS45" i="15"/>
  <c r="AT45" i="15"/>
  <c r="AT40" i="15"/>
  <c r="AS40" i="15"/>
  <c r="AS35" i="15"/>
  <c r="AT35" i="15"/>
  <c r="AS36" i="15"/>
  <c r="AT36" i="15"/>
  <c r="AS37" i="15"/>
  <c r="AT37" i="15"/>
  <c r="AS38" i="15"/>
  <c r="AT38" i="15"/>
  <c r="AS39" i="15"/>
  <c r="AT39" i="15"/>
  <c r="AT34" i="15"/>
  <c r="AS34" i="15"/>
  <c r="AS29" i="15"/>
  <c r="AT29" i="15"/>
  <c r="AS30" i="15"/>
  <c r="AT30" i="15"/>
  <c r="AS31" i="15"/>
  <c r="AT31" i="15"/>
  <c r="AS32" i="15"/>
  <c r="AT32" i="15"/>
  <c r="AS33" i="15"/>
  <c r="AT33" i="15"/>
  <c r="AT28" i="15"/>
  <c r="AS28" i="15"/>
  <c r="AS21" i="15"/>
  <c r="AT21" i="15"/>
  <c r="AS22" i="15"/>
  <c r="AT22" i="15"/>
  <c r="AS23" i="15"/>
  <c r="AT23" i="15"/>
  <c r="AS24" i="15"/>
  <c r="AT24" i="15"/>
  <c r="AS25" i="15"/>
  <c r="AT25" i="15"/>
  <c r="AS26" i="15"/>
  <c r="AT26" i="15"/>
  <c r="AS27" i="15"/>
  <c r="AT27" i="15"/>
  <c r="AT20" i="15"/>
  <c r="AS20" i="15"/>
  <c r="AU19" i="15"/>
  <c r="AT19" i="15"/>
  <c r="AS19" i="15"/>
  <c r="AS18" i="15"/>
  <c r="AT18" i="15"/>
  <c r="AT17" i="15"/>
  <c r="AS17" i="15"/>
  <c r="AS15" i="15"/>
  <c r="AT15" i="15"/>
  <c r="AS16" i="15"/>
  <c r="AT16" i="15"/>
  <c r="AT14" i="15"/>
  <c r="AT10" i="15"/>
  <c r="AT11" i="15"/>
  <c r="AT12" i="15"/>
  <c r="AT13" i="15"/>
  <c r="AT9" i="15"/>
  <c r="AT3" i="15"/>
  <c r="AT4" i="15"/>
  <c r="AT5" i="15"/>
  <c r="AT6" i="15"/>
  <c r="AT7" i="15"/>
  <c r="AT8" i="15"/>
  <c r="AT2" i="15"/>
  <c r="AS14" i="15"/>
  <c r="AS10" i="15"/>
  <c r="AS11" i="15"/>
  <c r="AS12" i="15"/>
  <c r="AS13" i="15"/>
  <c r="AS9" i="15"/>
  <c r="AS3" i="15"/>
  <c r="AS4" i="15"/>
  <c r="AS5" i="15"/>
  <c r="AS6" i="15"/>
  <c r="AS7" i="15"/>
  <c r="AS8" i="15"/>
  <c r="AS2" i="15"/>
  <c r="K148" i="2" l="1"/>
  <c r="I148" i="2"/>
  <c r="K147" i="2"/>
  <c r="I147" i="2"/>
  <c r="K145" i="2"/>
  <c r="I145" i="2"/>
  <c r="K144" i="2"/>
  <c r="I144" i="2"/>
  <c r="K142" i="2"/>
  <c r="I142" i="2"/>
  <c r="K141" i="2"/>
  <c r="I141" i="2"/>
  <c r="K140" i="2"/>
  <c r="I140" i="2"/>
  <c r="K139" i="2"/>
  <c r="I139" i="2"/>
  <c r="K138" i="2"/>
  <c r="I138" i="2"/>
  <c r="K137" i="2"/>
  <c r="I137" i="2"/>
  <c r="K136" i="2"/>
  <c r="I136" i="2"/>
  <c r="K135" i="2"/>
  <c r="I135" i="2"/>
  <c r="K134" i="2"/>
  <c r="I134" i="2"/>
  <c r="K133" i="2"/>
  <c r="I133" i="2"/>
  <c r="K132" i="2"/>
  <c r="I132" i="2"/>
  <c r="K131" i="2"/>
  <c r="I131" i="2"/>
  <c r="K130" i="2"/>
  <c r="I130" i="2"/>
  <c r="K129" i="2"/>
  <c r="I129" i="2"/>
  <c r="K128" i="2"/>
  <c r="I128" i="2"/>
  <c r="K125" i="2"/>
  <c r="I125" i="2"/>
  <c r="K124" i="2"/>
  <c r="I124" i="2"/>
  <c r="K123" i="2"/>
  <c r="I123" i="2"/>
  <c r="K122" i="2"/>
  <c r="I122" i="2"/>
  <c r="K121" i="2"/>
  <c r="I121" i="2"/>
  <c r="K120" i="2"/>
  <c r="I120" i="2"/>
  <c r="K119" i="2"/>
  <c r="I119" i="2"/>
  <c r="K118" i="2"/>
  <c r="I118" i="2"/>
  <c r="K115" i="2"/>
  <c r="I115" i="2"/>
  <c r="K114" i="2"/>
  <c r="I114" i="2"/>
  <c r="K113" i="2"/>
  <c r="I113" i="2"/>
  <c r="K112" i="2"/>
  <c r="I112" i="2"/>
  <c r="K111" i="2"/>
  <c r="I111" i="2"/>
  <c r="K110" i="2"/>
  <c r="I110" i="2"/>
  <c r="K108" i="2"/>
  <c r="I108" i="2"/>
  <c r="K107" i="2"/>
  <c r="I107" i="2"/>
  <c r="K106" i="2"/>
  <c r="I106" i="2"/>
  <c r="K105" i="2"/>
  <c r="I105" i="2"/>
  <c r="K104" i="2"/>
  <c r="I104" i="2"/>
  <c r="K103" i="2"/>
  <c r="I103" i="2"/>
  <c r="K101" i="2"/>
  <c r="I101" i="2"/>
  <c r="K100" i="2"/>
  <c r="I100" i="2"/>
  <c r="K99" i="2"/>
  <c r="I99" i="2"/>
  <c r="K98" i="2"/>
  <c r="I98" i="2"/>
  <c r="K97" i="2"/>
  <c r="I97" i="2"/>
  <c r="K96" i="2"/>
  <c r="I96" i="2"/>
  <c r="K94" i="2"/>
  <c r="I94" i="2"/>
  <c r="K93" i="2"/>
  <c r="I93" i="2"/>
  <c r="K92" i="2"/>
  <c r="I92" i="2"/>
  <c r="K91" i="2"/>
  <c r="I91" i="2"/>
  <c r="K90" i="2"/>
  <c r="I90" i="2"/>
  <c r="K89" i="2"/>
  <c r="I89" i="2"/>
  <c r="K87" i="2"/>
  <c r="I87" i="2"/>
  <c r="K86" i="2"/>
  <c r="I86" i="2"/>
  <c r="K85" i="2"/>
  <c r="I85" i="2"/>
  <c r="K84" i="2"/>
  <c r="I84" i="2"/>
  <c r="K83" i="2"/>
  <c r="I83" i="2"/>
  <c r="K82" i="2"/>
  <c r="I82" i="2"/>
  <c r="K80" i="2"/>
  <c r="I80" i="2"/>
  <c r="K79" i="2"/>
  <c r="I79" i="2"/>
  <c r="K78" i="2"/>
  <c r="I78" i="2"/>
  <c r="K77" i="2"/>
  <c r="I77" i="2"/>
  <c r="K76" i="2"/>
  <c r="I76" i="2"/>
  <c r="K75" i="2"/>
  <c r="I75" i="2"/>
  <c r="K73" i="2"/>
  <c r="I73" i="2"/>
  <c r="K72" i="2"/>
  <c r="I72" i="2"/>
  <c r="K71" i="2"/>
  <c r="I71" i="2"/>
  <c r="K70" i="2"/>
  <c r="I70" i="2"/>
  <c r="K69" i="2"/>
  <c r="I69" i="2"/>
  <c r="K68" i="2"/>
  <c r="I68" i="2"/>
  <c r="K66" i="2"/>
  <c r="I66" i="2"/>
  <c r="K65" i="2"/>
  <c r="I65" i="2"/>
  <c r="K64" i="2"/>
  <c r="I64" i="2"/>
  <c r="K63" i="2"/>
  <c r="I63" i="2"/>
  <c r="K62" i="2"/>
  <c r="I62" i="2"/>
  <c r="K61" i="2"/>
  <c r="I61" i="2"/>
  <c r="K59" i="2"/>
  <c r="I59" i="2"/>
  <c r="K58" i="2"/>
  <c r="I58" i="2"/>
  <c r="K57" i="2"/>
  <c r="I57" i="2"/>
  <c r="K56" i="2"/>
  <c r="I56" i="2"/>
  <c r="K55" i="2"/>
  <c r="I55" i="2"/>
  <c r="K54" i="2"/>
  <c r="I54" i="2"/>
  <c r="K52" i="2"/>
  <c r="I52" i="2"/>
  <c r="K51" i="2"/>
  <c r="I51" i="2"/>
  <c r="K50" i="2"/>
  <c r="I50" i="2"/>
  <c r="K49" i="2"/>
  <c r="I49" i="2"/>
  <c r="K48" i="2"/>
  <c r="I48" i="2"/>
  <c r="K47" i="2"/>
  <c r="I47" i="2"/>
  <c r="K46" i="2"/>
  <c r="I46" i="2"/>
  <c r="K45" i="2"/>
  <c r="I45" i="2"/>
  <c r="K40" i="2"/>
  <c r="I40" i="2"/>
  <c r="K39" i="2"/>
  <c r="I39" i="2"/>
  <c r="K37" i="2"/>
  <c r="I37" i="2"/>
  <c r="K36" i="2"/>
  <c r="I36" i="2"/>
  <c r="K35" i="2"/>
  <c r="I35" i="2"/>
  <c r="K33" i="2"/>
  <c r="I33" i="2"/>
  <c r="K32" i="2"/>
  <c r="I32" i="2"/>
  <c r="K31" i="2"/>
  <c r="I31" i="2"/>
  <c r="K30" i="2"/>
  <c r="I30" i="2"/>
  <c r="K29" i="2"/>
  <c r="I29" i="2"/>
  <c r="K27" i="2"/>
  <c r="I27" i="2"/>
  <c r="K26" i="2"/>
  <c r="I26" i="2"/>
  <c r="K25" i="2"/>
  <c r="I25" i="2"/>
  <c r="K24" i="2"/>
  <c r="I24" i="2"/>
  <c r="K23" i="2"/>
  <c r="I23" i="2"/>
  <c r="K22" i="2"/>
  <c r="I22" i="2"/>
  <c r="K21" i="2"/>
  <c r="I21" i="2"/>
  <c r="G6" i="19" l="1"/>
  <c r="G5" i="19"/>
  <c r="C21" i="19"/>
  <c r="C22" i="19"/>
  <c r="C3" i="19"/>
  <c r="C16" i="19"/>
  <c r="C4" i="19"/>
  <c r="C10" i="19"/>
  <c r="C20" i="19"/>
  <c r="C9" i="19"/>
  <c r="C12" i="19"/>
  <c r="B18" i="19"/>
  <c r="C18" i="19" s="1"/>
  <c r="B5" i="19"/>
  <c r="C5" i="19" s="1"/>
  <c r="B8" i="19"/>
  <c r="C8" i="19" s="1"/>
  <c r="B19" i="19"/>
  <c r="C19" i="19" s="1"/>
  <c r="B23" i="19"/>
  <c r="C23" i="19" s="1"/>
  <c r="B7" i="19"/>
  <c r="C7" i="19" s="1"/>
  <c r="B24" i="19"/>
  <c r="C24" i="19" s="1"/>
  <c r="B15" i="19"/>
  <c r="C15" i="19" s="1"/>
  <c r="B14" i="19"/>
  <c r="C14" i="19" s="1"/>
  <c r="B13" i="19"/>
  <c r="C13" i="19" s="1"/>
  <c r="C6" i="19"/>
  <c r="K3" i="19"/>
  <c r="M3" i="19" s="1"/>
  <c r="N3" i="19" s="1"/>
  <c r="G4" i="19"/>
  <c r="E3" i="15"/>
  <c r="E4" i="15"/>
  <c r="E5" i="15"/>
  <c r="E6" i="15"/>
  <c r="E7" i="15"/>
  <c r="E8" i="15"/>
  <c r="E9" i="15"/>
  <c r="E10" i="15"/>
  <c r="E11" i="15"/>
  <c r="E12" i="15"/>
  <c r="E13" i="15"/>
  <c r="E14" i="15"/>
  <c r="E15" i="15"/>
  <c r="E16" i="15"/>
  <c r="E17" i="15"/>
  <c r="E18" i="15"/>
  <c r="E19" i="15"/>
  <c r="E20" i="15"/>
  <c r="E21" i="15"/>
  <c r="E22" i="15"/>
  <c r="E23" i="15"/>
  <c r="E24" i="15"/>
  <c r="E25" i="15"/>
  <c r="E26" i="15"/>
  <c r="E27" i="15"/>
  <c r="E28" i="15"/>
  <c r="E29" i="15"/>
  <c r="E30" i="15"/>
  <c r="E31" i="15"/>
  <c r="E32" i="15"/>
  <c r="E33" i="15"/>
  <c r="E34" i="15"/>
  <c r="E35" i="15"/>
  <c r="E36" i="15"/>
  <c r="E37" i="15"/>
  <c r="E38" i="15"/>
  <c r="E39" i="15"/>
  <c r="E40" i="15"/>
  <c r="E41" i="15"/>
  <c r="E42" i="15"/>
  <c r="E43" i="15"/>
  <c r="E44" i="15"/>
  <c r="E45" i="15"/>
  <c r="E46" i="15"/>
  <c r="E47" i="15"/>
  <c r="E48" i="15"/>
  <c r="E49" i="15"/>
  <c r="E50" i="15"/>
  <c r="E51" i="15"/>
  <c r="E52" i="15"/>
  <c r="E53" i="15"/>
  <c r="E54" i="15"/>
  <c r="E55" i="15"/>
  <c r="E56" i="15"/>
  <c r="E57" i="15"/>
  <c r="E58" i="15"/>
  <c r="E59" i="15"/>
  <c r="E60" i="15"/>
  <c r="E61" i="15"/>
  <c r="E62" i="15"/>
  <c r="E63" i="15"/>
  <c r="E64" i="15"/>
  <c r="E65" i="15"/>
  <c r="E66" i="15"/>
  <c r="E67" i="15"/>
  <c r="E68" i="15"/>
  <c r="E69" i="15"/>
  <c r="E70" i="15"/>
  <c r="E71" i="15"/>
  <c r="E72" i="15"/>
  <c r="E73" i="15"/>
  <c r="E74" i="15"/>
  <c r="E75" i="15"/>
  <c r="E76" i="15"/>
  <c r="E77" i="15"/>
  <c r="E78" i="15"/>
  <c r="E79" i="15"/>
  <c r="E80" i="15"/>
  <c r="E81" i="15"/>
  <c r="E82" i="15"/>
  <c r="E83" i="15"/>
  <c r="E84" i="15"/>
  <c r="E85" i="15"/>
  <c r="E86" i="15"/>
  <c r="E87" i="15"/>
  <c r="E88" i="15"/>
  <c r="E89" i="15"/>
  <c r="E90" i="15"/>
  <c r="E91" i="15"/>
  <c r="E92" i="15"/>
  <c r="E93" i="15"/>
  <c r="E94" i="15"/>
  <c r="E95" i="15"/>
  <c r="E96" i="15"/>
  <c r="E97" i="15"/>
  <c r="E98" i="15"/>
  <c r="E99" i="15"/>
  <c r="E100" i="15"/>
  <c r="E101" i="15"/>
  <c r="E102" i="15"/>
  <c r="E103" i="15"/>
  <c r="E104" i="15"/>
  <c r="E105" i="15"/>
  <c r="E106" i="15"/>
  <c r="E107" i="15"/>
  <c r="E108" i="15"/>
  <c r="E109" i="15"/>
  <c r="E110" i="15"/>
  <c r="E111" i="15"/>
  <c r="E112" i="15"/>
  <c r="E113" i="15"/>
  <c r="E114" i="15"/>
  <c r="E115" i="15"/>
  <c r="E116" i="15"/>
  <c r="E117" i="15"/>
  <c r="E118" i="15"/>
  <c r="E119" i="15"/>
  <c r="E120" i="15"/>
  <c r="E121" i="15"/>
  <c r="E122" i="15"/>
  <c r="E123" i="15"/>
  <c r="E124" i="15"/>
  <c r="E125" i="15"/>
  <c r="E126" i="15"/>
  <c r="E127" i="15"/>
  <c r="E128" i="15"/>
  <c r="E129" i="15"/>
  <c r="E130" i="15"/>
  <c r="E131" i="15"/>
  <c r="E132" i="15"/>
  <c r="E133" i="15"/>
  <c r="E134" i="15"/>
  <c r="E135" i="15"/>
  <c r="E136" i="15"/>
  <c r="E137" i="15"/>
  <c r="E138" i="15"/>
  <c r="E139" i="15"/>
  <c r="E140" i="15"/>
  <c r="E141" i="15"/>
  <c r="E142" i="15"/>
  <c r="E143" i="15"/>
  <c r="E144" i="15"/>
  <c r="E145" i="15"/>
  <c r="B145" i="15"/>
  <c r="C145" i="15"/>
  <c r="D145" i="15"/>
  <c r="F145" i="15"/>
  <c r="G145" i="15"/>
  <c r="H145" i="15"/>
  <c r="I145" i="15"/>
  <c r="B3" i="15"/>
  <c r="C3" i="15"/>
  <c r="D3" i="15"/>
  <c r="F3" i="15"/>
  <c r="G3" i="15"/>
  <c r="H3" i="15"/>
  <c r="I3" i="15"/>
  <c r="B4" i="15"/>
  <c r="C4" i="15"/>
  <c r="D4" i="15"/>
  <c r="F4" i="15"/>
  <c r="G4" i="15"/>
  <c r="H4" i="15"/>
  <c r="I4" i="15"/>
  <c r="B5" i="15"/>
  <c r="C5" i="15"/>
  <c r="D5" i="15"/>
  <c r="F5" i="15"/>
  <c r="G5" i="15"/>
  <c r="H5" i="15"/>
  <c r="I5" i="15"/>
  <c r="B6" i="15"/>
  <c r="C6" i="15"/>
  <c r="D6" i="15"/>
  <c r="F6" i="15"/>
  <c r="G6" i="15"/>
  <c r="H6" i="15"/>
  <c r="I6" i="15"/>
  <c r="B7" i="15"/>
  <c r="C7" i="15"/>
  <c r="D7" i="15"/>
  <c r="F7" i="15"/>
  <c r="G7" i="15"/>
  <c r="H7" i="15"/>
  <c r="I7" i="15"/>
  <c r="B8" i="15"/>
  <c r="C8" i="15"/>
  <c r="D8" i="15"/>
  <c r="F8" i="15"/>
  <c r="G8" i="15"/>
  <c r="H8" i="15"/>
  <c r="I8" i="15"/>
  <c r="B9" i="15"/>
  <c r="C9" i="15"/>
  <c r="D9" i="15"/>
  <c r="F9" i="15"/>
  <c r="G9" i="15"/>
  <c r="H9" i="15"/>
  <c r="I9" i="15"/>
  <c r="B10" i="15"/>
  <c r="C10" i="15"/>
  <c r="D10" i="15"/>
  <c r="F10" i="15"/>
  <c r="G10" i="15"/>
  <c r="H10" i="15"/>
  <c r="I10" i="15"/>
  <c r="B11" i="15"/>
  <c r="C11" i="15"/>
  <c r="D11" i="15"/>
  <c r="F11" i="15"/>
  <c r="G11" i="15"/>
  <c r="H11" i="15"/>
  <c r="I11" i="15"/>
  <c r="B12" i="15"/>
  <c r="C12" i="15"/>
  <c r="D12" i="15"/>
  <c r="F12" i="15"/>
  <c r="G12" i="15"/>
  <c r="H12" i="15"/>
  <c r="I12" i="15"/>
  <c r="B13" i="15"/>
  <c r="C13" i="15"/>
  <c r="D13" i="15"/>
  <c r="F13" i="15"/>
  <c r="G13" i="15"/>
  <c r="H13" i="15"/>
  <c r="I13" i="15"/>
  <c r="B14" i="15"/>
  <c r="C14" i="15"/>
  <c r="D14" i="15"/>
  <c r="F14" i="15"/>
  <c r="G14" i="15"/>
  <c r="H14" i="15"/>
  <c r="I14" i="15"/>
  <c r="B15" i="15"/>
  <c r="C15" i="15"/>
  <c r="D15" i="15"/>
  <c r="F15" i="15"/>
  <c r="G15" i="15"/>
  <c r="H15" i="15"/>
  <c r="I15" i="15"/>
  <c r="B16" i="15"/>
  <c r="C16" i="15"/>
  <c r="D16" i="15"/>
  <c r="F16" i="15"/>
  <c r="G16" i="15"/>
  <c r="H16" i="15"/>
  <c r="I16" i="15"/>
  <c r="B17" i="15"/>
  <c r="C17" i="15"/>
  <c r="D17" i="15"/>
  <c r="F17" i="15"/>
  <c r="G17" i="15"/>
  <c r="H17" i="15"/>
  <c r="I17" i="15"/>
  <c r="B18" i="15"/>
  <c r="C18" i="15"/>
  <c r="D18" i="15"/>
  <c r="F18" i="15"/>
  <c r="G18" i="15"/>
  <c r="H18" i="15"/>
  <c r="I18" i="15"/>
  <c r="B19" i="15"/>
  <c r="C19" i="15"/>
  <c r="D19" i="15"/>
  <c r="F19" i="15"/>
  <c r="G19" i="15"/>
  <c r="H19" i="15"/>
  <c r="I19" i="15"/>
  <c r="B20" i="15"/>
  <c r="C20" i="15"/>
  <c r="D20" i="15"/>
  <c r="F20" i="15"/>
  <c r="G20" i="15"/>
  <c r="H20" i="15"/>
  <c r="I20" i="15"/>
  <c r="B21" i="15"/>
  <c r="C21" i="15"/>
  <c r="D21" i="15"/>
  <c r="F21" i="15"/>
  <c r="G21" i="15"/>
  <c r="H21" i="15"/>
  <c r="I21" i="15"/>
  <c r="B22" i="15"/>
  <c r="C22" i="15"/>
  <c r="D22" i="15"/>
  <c r="F22" i="15"/>
  <c r="G22" i="15"/>
  <c r="H22" i="15"/>
  <c r="I22" i="15"/>
  <c r="B23" i="15"/>
  <c r="C23" i="15"/>
  <c r="D23" i="15"/>
  <c r="F23" i="15"/>
  <c r="G23" i="15"/>
  <c r="H23" i="15"/>
  <c r="I23" i="15"/>
  <c r="B24" i="15"/>
  <c r="C24" i="15"/>
  <c r="D24" i="15"/>
  <c r="F24" i="15"/>
  <c r="G24" i="15"/>
  <c r="H24" i="15"/>
  <c r="I24" i="15"/>
  <c r="B25" i="15"/>
  <c r="C25" i="15"/>
  <c r="D25" i="15"/>
  <c r="F25" i="15"/>
  <c r="G25" i="15"/>
  <c r="H25" i="15"/>
  <c r="I25" i="15"/>
  <c r="B26" i="15"/>
  <c r="C26" i="15"/>
  <c r="D26" i="15"/>
  <c r="F26" i="15"/>
  <c r="G26" i="15"/>
  <c r="H26" i="15"/>
  <c r="I26" i="15"/>
  <c r="B27" i="15"/>
  <c r="C27" i="15"/>
  <c r="D27" i="15"/>
  <c r="F27" i="15"/>
  <c r="G27" i="15"/>
  <c r="H27" i="15"/>
  <c r="I27" i="15"/>
  <c r="B28" i="15"/>
  <c r="C28" i="15"/>
  <c r="D28" i="15"/>
  <c r="F28" i="15"/>
  <c r="G28" i="15"/>
  <c r="H28" i="15"/>
  <c r="I28" i="15"/>
  <c r="B29" i="15"/>
  <c r="C29" i="15"/>
  <c r="D29" i="15"/>
  <c r="F29" i="15"/>
  <c r="G29" i="15"/>
  <c r="H29" i="15"/>
  <c r="I29" i="15"/>
  <c r="B30" i="15"/>
  <c r="C30" i="15"/>
  <c r="D30" i="15"/>
  <c r="F30" i="15"/>
  <c r="G30" i="15"/>
  <c r="H30" i="15"/>
  <c r="I30" i="15"/>
  <c r="B31" i="15"/>
  <c r="C31" i="15"/>
  <c r="D31" i="15"/>
  <c r="F31" i="15"/>
  <c r="G31" i="15"/>
  <c r="H31" i="15"/>
  <c r="I31" i="15"/>
  <c r="B32" i="15"/>
  <c r="C32" i="15"/>
  <c r="D32" i="15"/>
  <c r="F32" i="15"/>
  <c r="G32" i="15"/>
  <c r="H32" i="15"/>
  <c r="I32" i="15"/>
  <c r="B33" i="15"/>
  <c r="C33" i="15"/>
  <c r="D33" i="15"/>
  <c r="F33" i="15"/>
  <c r="G33" i="15"/>
  <c r="H33" i="15"/>
  <c r="I33" i="15"/>
  <c r="B34" i="15"/>
  <c r="C34" i="15"/>
  <c r="D34" i="15"/>
  <c r="F34" i="15"/>
  <c r="G34" i="15"/>
  <c r="H34" i="15"/>
  <c r="I34" i="15"/>
  <c r="B35" i="15"/>
  <c r="C35" i="15"/>
  <c r="D35" i="15"/>
  <c r="F35" i="15"/>
  <c r="G35" i="15"/>
  <c r="H35" i="15"/>
  <c r="I35" i="15"/>
  <c r="B36" i="15"/>
  <c r="C36" i="15"/>
  <c r="D36" i="15"/>
  <c r="F36" i="15"/>
  <c r="G36" i="15"/>
  <c r="H36" i="15"/>
  <c r="I36" i="15"/>
  <c r="B37" i="15"/>
  <c r="C37" i="15"/>
  <c r="D37" i="15"/>
  <c r="F37" i="15"/>
  <c r="G37" i="15"/>
  <c r="H37" i="15"/>
  <c r="I37" i="15"/>
  <c r="B38" i="15"/>
  <c r="C38" i="15"/>
  <c r="D38" i="15"/>
  <c r="F38" i="15"/>
  <c r="G38" i="15"/>
  <c r="H38" i="15"/>
  <c r="I38" i="15"/>
  <c r="B39" i="15"/>
  <c r="C39" i="15"/>
  <c r="D39" i="15"/>
  <c r="F39" i="15"/>
  <c r="G39" i="15"/>
  <c r="H39" i="15"/>
  <c r="I39" i="15"/>
  <c r="B40" i="15"/>
  <c r="C40" i="15"/>
  <c r="D40" i="15"/>
  <c r="F40" i="15"/>
  <c r="G40" i="15"/>
  <c r="H40" i="15"/>
  <c r="I40" i="15"/>
  <c r="B41" i="15"/>
  <c r="C41" i="15"/>
  <c r="D41" i="15"/>
  <c r="F41" i="15"/>
  <c r="G41" i="15"/>
  <c r="H41" i="15"/>
  <c r="I41" i="15"/>
  <c r="B42" i="15"/>
  <c r="C42" i="15"/>
  <c r="D42" i="15"/>
  <c r="F42" i="15"/>
  <c r="G42" i="15"/>
  <c r="H42" i="15"/>
  <c r="I42" i="15"/>
  <c r="B43" i="15"/>
  <c r="C43" i="15"/>
  <c r="D43" i="15"/>
  <c r="F43" i="15"/>
  <c r="G43" i="15"/>
  <c r="H43" i="15"/>
  <c r="I43" i="15"/>
  <c r="B44" i="15"/>
  <c r="C44" i="15"/>
  <c r="D44" i="15"/>
  <c r="F44" i="15"/>
  <c r="G44" i="15"/>
  <c r="H44" i="15"/>
  <c r="I44" i="15"/>
  <c r="B45" i="15"/>
  <c r="C45" i="15"/>
  <c r="D45" i="15"/>
  <c r="F45" i="15"/>
  <c r="G45" i="15"/>
  <c r="H45" i="15"/>
  <c r="I45" i="15"/>
  <c r="B46" i="15"/>
  <c r="C46" i="15"/>
  <c r="D46" i="15"/>
  <c r="F46" i="15"/>
  <c r="G46" i="15"/>
  <c r="H46" i="15"/>
  <c r="I46" i="15"/>
  <c r="B47" i="15"/>
  <c r="C47" i="15"/>
  <c r="D47" i="15"/>
  <c r="F47" i="15"/>
  <c r="G47" i="15"/>
  <c r="H47" i="15"/>
  <c r="I47" i="15"/>
  <c r="B48" i="15"/>
  <c r="C48" i="15"/>
  <c r="D48" i="15"/>
  <c r="F48" i="15"/>
  <c r="G48" i="15"/>
  <c r="H48" i="15"/>
  <c r="I48" i="15"/>
  <c r="B49" i="15"/>
  <c r="C49" i="15"/>
  <c r="D49" i="15"/>
  <c r="F49" i="15"/>
  <c r="G49" i="15"/>
  <c r="H49" i="15"/>
  <c r="I49" i="15"/>
  <c r="B50" i="15"/>
  <c r="C50" i="15"/>
  <c r="D50" i="15"/>
  <c r="F50" i="15"/>
  <c r="G50" i="15"/>
  <c r="H50" i="15"/>
  <c r="I50" i="15"/>
  <c r="B51" i="15"/>
  <c r="C51" i="15"/>
  <c r="D51" i="15"/>
  <c r="F51" i="15"/>
  <c r="G51" i="15"/>
  <c r="H51" i="15"/>
  <c r="I51" i="15"/>
  <c r="B52" i="15"/>
  <c r="C52" i="15"/>
  <c r="D52" i="15"/>
  <c r="F52" i="15"/>
  <c r="G52" i="15"/>
  <c r="H52" i="15"/>
  <c r="I52" i="15"/>
  <c r="B53" i="15"/>
  <c r="C53" i="15"/>
  <c r="D53" i="15"/>
  <c r="F53" i="15"/>
  <c r="G53" i="15"/>
  <c r="H53" i="15"/>
  <c r="I53" i="15"/>
  <c r="B54" i="15"/>
  <c r="C54" i="15"/>
  <c r="D54" i="15"/>
  <c r="F54" i="15"/>
  <c r="G54" i="15"/>
  <c r="H54" i="15"/>
  <c r="I54" i="15"/>
  <c r="B55" i="15"/>
  <c r="C55" i="15"/>
  <c r="D55" i="15"/>
  <c r="F55" i="15"/>
  <c r="G55" i="15"/>
  <c r="H55" i="15"/>
  <c r="I55" i="15"/>
  <c r="B56" i="15"/>
  <c r="C56" i="15"/>
  <c r="D56" i="15"/>
  <c r="F56" i="15"/>
  <c r="G56" i="15"/>
  <c r="H56" i="15"/>
  <c r="I56" i="15"/>
  <c r="B57" i="15"/>
  <c r="C57" i="15"/>
  <c r="D57" i="15"/>
  <c r="F57" i="15"/>
  <c r="G57" i="15"/>
  <c r="H57" i="15"/>
  <c r="I57" i="15"/>
  <c r="B58" i="15"/>
  <c r="C58" i="15"/>
  <c r="D58" i="15"/>
  <c r="F58" i="15"/>
  <c r="G58" i="15"/>
  <c r="H58" i="15"/>
  <c r="I58" i="15"/>
  <c r="B59" i="15"/>
  <c r="C59" i="15"/>
  <c r="D59" i="15"/>
  <c r="F59" i="15"/>
  <c r="G59" i="15"/>
  <c r="H59" i="15"/>
  <c r="I59" i="15"/>
  <c r="B60" i="15"/>
  <c r="C60" i="15"/>
  <c r="D60" i="15"/>
  <c r="F60" i="15"/>
  <c r="G60" i="15"/>
  <c r="H60" i="15"/>
  <c r="I60" i="15"/>
  <c r="B61" i="15"/>
  <c r="C61" i="15"/>
  <c r="D61" i="15"/>
  <c r="F61" i="15"/>
  <c r="G61" i="15"/>
  <c r="H61" i="15"/>
  <c r="I61" i="15"/>
  <c r="B62" i="15"/>
  <c r="C62" i="15"/>
  <c r="D62" i="15"/>
  <c r="F62" i="15"/>
  <c r="G62" i="15"/>
  <c r="H62" i="15"/>
  <c r="I62" i="15"/>
  <c r="B63" i="15"/>
  <c r="C63" i="15"/>
  <c r="D63" i="15"/>
  <c r="F63" i="15"/>
  <c r="G63" i="15"/>
  <c r="H63" i="15"/>
  <c r="I63" i="15"/>
  <c r="B64" i="15"/>
  <c r="C64" i="15"/>
  <c r="D64" i="15"/>
  <c r="F64" i="15"/>
  <c r="G64" i="15"/>
  <c r="H64" i="15"/>
  <c r="I64" i="15"/>
  <c r="B65" i="15"/>
  <c r="C65" i="15"/>
  <c r="D65" i="15"/>
  <c r="F65" i="15"/>
  <c r="G65" i="15"/>
  <c r="H65" i="15"/>
  <c r="I65" i="15"/>
  <c r="B66" i="15"/>
  <c r="C66" i="15"/>
  <c r="D66" i="15"/>
  <c r="F66" i="15"/>
  <c r="G66" i="15"/>
  <c r="H66" i="15"/>
  <c r="I66" i="15"/>
  <c r="B67" i="15"/>
  <c r="C67" i="15"/>
  <c r="D67" i="15"/>
  <c r="F67" i="15"/>
  <c r="G67" i="15"/>
  <c r="H67" i="15"/>
  <c r="I67" i="15"/>
  <c r="B68" i="15"/>
  <c r="C68" i="15"/>
  <c r="D68" i="15"/>
  <c r="F68" i="15"/>
  <c r="G68" i="15"/>
  <c r="H68" i="15"/>
  <c r="I68" i="15"/>
  <c r="B69" i="15"/>
  <c r="C69" i="15"/>
  <c r="D69" i="15"/>
  <c r="F69" i="15"/>
  <c r="G69" i="15"/>
  <c r="H69" i="15"/>
  <c r="I69" i="15"/>
  <c r="B70" i="15"/>
  <c r="C70" i="15"/>
  <c r="D70" i="15"/>
  <c r="F70" i="15"/>
  <c r="G70" i="15"/>
  <c r="H70" i="15"/>
  <c r="I70" i="15"/>
  <c r="B71" i="15"/>
  <c r="C71" i="15"/>
  <c r="D71" i="15"/>
  <c r="F71" i="15"/>
  <c r="G71" i="15"/>
  <c r="H71" i="15"/>
  <c r="I71" i="15"/>
  <c r="B72" i="15"/>
  <c r="C72" i="15"/>
  <c r="D72" i="15"/>
  <c r="F72" i="15"/>
  <c r="G72" i="15"/>
  <c r="H72" i="15"/>
  <c r="I72" i="15"/>
  <c r="B73" i="15"/>
  <c r="C73" i="15"/>
  <c r="D73" i="15"/>
  <c r="F73" i="15"/>
  <c r="G73" i="15"/>
  <c r="H73" i="15"/>
  <c r="I73" i="15"/>
  <c r="B74" i="15"/>
  <c r="C74" i="15"/>
  <c r="D74" i="15"/>
  <c r="F74" i="15"/>
  <c r="G74" i="15"/>
  <c r="H74" i="15"/>
  <c r="I74" i="15"/>
  <c r="B75" i="15"/>
  <c r="C75" i="15"/>
  <c r="D75" i="15"/>
  <c r="F75" i="15"/>
  <c r="G75" i="15"/>
  <c r="H75" i="15"/>
  <c r="I75" i="15"/>
  <c r="B76" i="15"/>
  <c r="C76" i="15"/>
  <c r="D76" i="15"/>
  <c r="F76" i="15"/>
  <c r="G76" i="15"/>
  <c r="H76" i="15"/>
  <c r="I76" i="15"/>
  <c r="B77" i="15"/>
  <c r="C77" i="15"/>
  <c r="D77" i="15"/>
  <c r="F77" i="15"/>
  <c r="G77" i="15"/>
  <c r="H77" i="15"/>
  <c r="I77" i="15"/>
  <c r="B78" i="15"/>
  <c r="C78" i="15"/>
  <c r="D78" i="15"/>
  <c r="F78" i="15"/>
  <c r="G78" i="15"/>
  <c r="H78" i="15"/>
  <c r="I78" i="15"/>
  <c r="B79" i="15"/>
  <c r="C79" i="15"/>
  <c r="D79" i="15"/>
  <c r="F79" i="15"/>
  <c r="G79" i="15"/>
  <c r="H79" i="15"/>
  <c r="I79" i="15"/>
  <c r="B80" i="15"/>
  <c r="C80" i="15"/>
  <c r="D80" i="15"/>
  <c r="F80" i="15"/>
  <c r="G80" i="15"/>
  <c r="H80" i="15"/>
  <c r="I80" i="15"/>
  <c r="B81" i="15"/>
  <c r="C81" i="15"/>
  <c r="D81" i="15"/>
  <c r="F81" i="15"/>
  <c r="G81" i="15"/>
  <c r="H81" i="15"/>
  <c r="I81" i="15"/>
  <c r="B82" i="15"/>
  <c r="C82" i="15"/>
  <c r="D82" i="15"/>
  <c r="F82" i="15"/>
  <c r="G82" i="15"/>
  <c r="H82" i="15"/>
  <c r="I82" i="15"/>
  <c r="B83" i="15"/>
  <c r="C83" i="15"/>
  <c r="D83" i="15"/>
  <c r="F83" i="15"/>
  <c r="G83" i="15"/>
  <c r="H83" i="15"/>
  <c r="I83" i="15"/>
  <c r="B84" i="15"/>
  <c r="C84" i="15"/>
  <c r="D84" i="15"/>
  <c r="F84" i="15"/>
  <c r="G84" i="15"/>
  <c r="H84" i="15"/>
  <c r="I84" i="15"/>
  <c r="B85" i="15"/>
  <c r="C85" i="15"/>
  <c r="D85" i="15"/>
  <c r="F85" i="15"/>
  <c r="G85" i="15"/>
  <c r="H85" i="15"/>
  <c r="I85" i="15"/>
  <c r="B86" i="15"/>
  <c r="C86" i="15"/>
  <c r="D86" i="15"/>
  <c r="F86" i="15"/>
  <c r="G86" i="15"/>
  <c r="H86" i="15"/>
  <c r="I86" i="15"/>
  <c r="B87" i="15"/>
  <c r="C87" i="15"/>
  <c r="D87" i="15"/>
  <c r="F87" i="15"/>
  <c r="G87" i="15"/>
  <c r="H87" i="15"/>
  <c r="I87" i="15"/>
  <c r="B88" i="15"/>
  <c r="C88" i="15"/>
  <c r="D88" i="15"/>
  <c r="F88" i="15"/>
  <c r="G88" i="15"/>
  <c r="H88" i="15"/>
  <c r="I88" i="15"/>
  <c r="B89" i="15"/>
  <c r="C89" i="15"/>
  <c r="D89" i="15"/>
  <c r="F89" i="15"/>
  <c r="G89" i="15"/>
  <c r="H89" i="15"/>
  <c r="I89" i="15"/>
  <c r="B90" i="15"/>
  <c r="C90" i="15"/>
  <c r="D90" i="15"/>
  <c r="F90" i="15"/>
  <c r="G90" i="15"/>
  <c r="H90" i="15"/>
  <c r="I90" i="15"/>
  <c r="B91" i="15"/>
  <c r="C91" i="15"/>
  <c r="D91" i="15"/>
  <c r="F91" i="15"/>
  <c r="G91" i="15"/>
  <c r="H91" i="15"/>
  <c r="I91" i="15"/>
  <c r="B92" i="15"/>
  <c r="C92" i="15"/>
  <c r="D92" i="15"/>
  <c r="F92" i="15"/>
  <c r="G92" i="15"/>
  <c r="H92" i="15"/>
  <c r="I92" i="15"/>
  <c r="B93" i="15"/>
  <c r="C93" i="15"/>
  <c r="D93" i="15"/>
  <c r="F93" i="15"/>
  <c r="G93" i="15"/>
  <c r="H93" i="15"/>
  <c r="I93" i="15"/>
  <c r="B94" i="15"/>
  <c r="C94" i="15"/>
  <c r="D94" i="15"/>
  <c r="F94" i="15"/>
  <c r="G94" i="15"/>
  <c r="H94" i="15"/>
  <c r="I94" i="15"/>
  <c r="B95" i="15"/>
  <c r="C95" i="15"/>
  <c r="D95" i="15"/>
  <c r="F95" i="15"/>
  <c r="G95" i="15"/>
  <c r="H95" i="15"/>
  <c r="I95" i="15"/>
  <c r="B96" i="15"/>
  <c r="C96" i="15"/>
  <c r="D96" i="15"/>
  <c r="F96" i="15"/>
  <c r="G96" i="15"/>
  <c r="H96" i="15"/>
  <c r="I96" i="15"/>
  <c r="B97" i="15"/>
  <c r="C97" i="15"/>
  <c r="D97" i="15"/>
  <c r="F97" i="15"/>
  <c r="G97" i="15"/>
  <c r="H97" i="15"/>
  <c r="I97" i="15"/>
  <c r="B98" i="15"/>
  <c r="C98" i="15"/>
  <c r="D98" i="15"/>
  <c r="F98" i="15"/>
  <c r="G98" i="15"/>
  <c r="H98" i="15"/>
  <c r="I98" i="15"/>
  <c r="B99" i="15"/>
  <c r="C99" i="15"/>
  <c r="D99" i="15"/>
  <c r="F99" i="15"/>
  <c r="G99" i="15"/>
  <c r="H99" i="15"/>
  <c r="I99" i="15"/>
  <c r="B100" i="15"/>
  <c r="C100" i="15"/>
  <c r="D100" i="15"/>
  <c r="F100" i="15"/>
  <c r="G100" i="15"/>
  <c r="H100" i="15"/>
  <c r="I100" i="15"/>
  <c r="B101" i="15"/>
  <c r="C101" i="15"/>
  <c r="D101" i="15"/>
  <c r="F101" i="15"/>
  <c r="G101" i="15"/>
  <c r="H101" i="15"/>
  <c r="I101" i="15"/>
  <c r="B102" i="15"/>
  <c r="C102" i="15"/>
  <c r="D102" i="15"/>
  <c r="F102" i="15"/>
  <c r="G102" i="15"/>
  <c r="H102" i="15"/>
  <c r="I102" i="15"/>
  <c r="B103" i="15"/>
  <c r="C103" i="15"/>
  <c r="D103" i="15"/>
  <c r="F103" i="15"/>
  <c r="G103" i="15"/>
  <c r="H103" i="15"/>
  <c r="I103" i="15"/>
  <c r="B104" i="15"/>
  <c r="C104" i="15"/>
  <c r="D104" i="15"/>
  <c r="F104" i="15"/>
  <c r="G104" i="15"/>
  <c r="H104" i="15"/>
  <c r="I104" i="15"/>
  <c r="B105" i="15"/>
  <c r="C105" i="15"/>
  <c r="D105" i="15"/>
  <c r="F105" i="15"/>
  <c r="G105" i="15"/>
  <c r="H105" i="15"/>
  <c r="I105" i="15"/>
  <c r="B106" i="15"/>
  <c r="C106" i="15"/>
  <c r="D106" i="15"/>
  <c r="F106" i="15"/>
  <c r="G106" i="15"/>
  <c r="H106" i="15"/>
  <c r="I106" i="15"/>
  <c r="B107" i="15"/>
  <c r="C107" i="15"/>
  <c r="D107" i="15"/>
  <c r="F107" i="15"/>
  <c r="G107" i="15"/>
  <c r="H107" i="15"/>
  <c r="I107" i="15"/>
  <c r="B108" i="15"/>
  <c r="C108" i="15"/>
  <c r="D108" i="15"/>
  <c r="F108" i="15"/>
  <c r="G108" i="15"/>
  <c r="H108" i="15"/>
  <c r="I108" i="15"/>
  <c r="B109" i="15"/>
  <c r="C109" i="15"/>
  <c r="D109" i="15"/>
  <c r="F109" i="15"/>
  <c r="G109" i="15"/>
  <c r="H109" i="15"/>
  <c r="I109" i="15"/>
  <c r="B110" i="15"/>
  <c r="C110" i="15"/>
  <c r="D110" i="15"/>
  <c r="F110" i="15"/>
  <c r="G110" i="15"/>
  <c r="H110" i="15"/>
  <c r="I110" i="15"/>
  <c r="B111" i="15"/>
  <c r="C111" i="15"/>
  <c r="D111" i="15"/>
  <c r="F111" i="15"/>
  <c r="G111" i="15"/>
  <c r="H111" i="15"/>
  <c r="I111" i="15"/>
  <c r="B112" i="15"/>
  <c r="C112" i="15"/>
  <c r="D112" i="15"/>
  <c r="F112" i="15"/>
  <c r="G112" i="15"/>
  <c r="H112" i="15"/>
  <c r="I112" i="15"/>
  <c r="B113" i="15"/>
  <c r="C113" i="15"/>
  <c r="D113" i="15"/>
  <c r="F113" i="15"/>
  <c r="G113" i="15"/>
  <c r="H113" i="15"/>
  <c r="I113" i="15"/>
  <c r="B114" i="15"/>
  <c r="C114" i="15"/>
  <c r="D114" i="15"/>
  <c r="F114" i="15"/>
  <c r="G114" i="15"/>
  <c r="H114" i="15"/>
  <c r="I114" i="15"/>
  <c r="B115" i="15"/>
  <c r="C115" i="15"/>
  <c r="D115" i="15"/>
  <c r="F115" i="15"/>
  <c r="G115" i="15"/>
  <c r="H115" i="15"/>
  <c r="I115" i="15"/>
  <c r="B116" i="15"/>
  <c r="C116" i="15"/>
  <c r="D116" i="15"/>
  <c r="F116" i="15"/>
  <c r="G116" i="15"/>
  <c r="H116" i="15"/>
  <c r="I116" i="15"/>
  <c r="B117" i="15"/>
  <c r="C117" i="15"/>
  <c r="D117" i="15"/>
  <c r="F117" i="15"/>
  <c r="G117" i="15"/>
  <c r="H117" i="15"/>
  <c r="I117" i="15"/>
  <c r="B118" i="15"/>
  <c r="C118" i="15"/>
  <c r="D118" i="15"/>
  <c r="F118" i="15"/>
  <c r="G118" i="15"/>
  <c r="H118" i="15"/>
  <c r="I118" i="15"/>
  <c r="B119" i="15"/>
  <c r="C119" i="15"/>
  <c r="D119" i="15"/>
  <c r="F119" i="15"/>
  <c r="G119" i="15"/>
  <c r="H119" i="15"/>
  <c r="I119" i="15"/>
  <c r="B120" i="15"/>
  <c r="C120" i="15"/>
  <c r="D120" i="15"/>
  <c r="F120" i="15"/>
  <c r="G120" i="15"/>
  <c r="H120" i="15"/>
  <c r="I120" i="15"/>
  <c r="B121" i="15"/>
  <c r="C121" i="15"/>
  <c r="D121" i="15"/>
  <c r="F121" i="15"/>
  <c r="G121" i="15"/>
  <c r="H121" i="15"/>
  <c r="I121" i="15"/>
  <c r="B122" i="15"/>
  <c r="C122" i="15"/>
  <c r="D122" i="15"/>
  <c r="F122" i="15"/>
  <c r="G122" i="15"/>
  <c r="H122" i="15"/>
  <c r="I122" i="15"/>
  <c r="B123" i="15"/>
  <c r="C123" i="15"/>
  <c r="D123" i="15"/>
  <c r="F123" i="15"/>
  <c r="G123" i="15"/>
  <c r="H123" i="15"/>
  <c r="I123" i="15"/>
  <c r="B124" i="15"/>
  <c r="C124" i="15"/>
  <c r="D124" i="15"/>
  <c r="F124" i="15"/>
  <c r="G124" i="15"/>
  <c r="H124" i="15"/>
  <c r="I124" i="15"/>
  <c r="B125" i="15"/>
  <c r="C125" i="15"/>
  <c r="D125" i="15"/>
  <c r="F125" i="15"/>
  <c r="G125" i="15"/>
  <c r="H125" i="15"/>
  <c r="I125" i="15"/>
  <c r="B126" i="15"/>
  <c r="C126" i="15"/>
  <c r="D126" i="15"/>
  <c r="F126" i="15"/>
  <c r="G126" i="15"/>
  <c r="H126" i="15"/>
  <c r="I126" i="15"/>
  <c r="B127" i="15"/>
  <c r="C127" i="15"/>
  <c r="D127" i="15"/>
  <c r="F127" i="15"/>
  <c r="G127" i="15"/>
  <c r="H127" i="15"/>
  <c r="I127" i="15"/>
  <c r="B128" i="15"/>
  <c r="C128" i="15"/>
  <c r="D128" i="15"/>
  <c r="F128" i="15"/>
  <c r="G128" i="15"/>
  <c r="H128" i="15"/>
  <c r="I128" i="15"/>
  <c r="B129" i="15"/>
  <c r="C129" i="15"/>
  <c r="D129" i="15"/>
  <c r="F129" i="15"/>
  <c r="G129" i="15"/>
  <c r="H129" i="15"/>
  <c r="I129" i="15"/>
  <c r="B130" i="15"/>
  <c r="C130" i="15"/>
  <c r="D130" i="15"/>
  <c r="F130" i="15"/>
  <c r="G130" i="15"/>
  <c r="H130" i="15"/>
  <c r="I130" i="15"/>
  <c r="B131" i="15"/>
  <c r="C131" i="15"/>
  <c r="D131" i="15"/>
  <c r="F131" i="15"/>
  <c r="G131" i="15"/>
  <c r="H131" i="15"/>
  <c r="I131" i="15"/>
  <c r="B132" i="15"/>
  <c r="C132" i="15"/>
  <c r="D132" i="15"/>
  <c r="F132" i="15"/>
  <c r="G132" i="15"/>
  <c r="H132" i="15"/>
  <c r="I132" i="15"/>
  <c r="B133" i="15"/>
  <c r="C133" i="15"/>
  <c r="D133" i="15"/>
  <c r="F133" i="15"/>
  <c r="G133" i="15"/>
  <c r="H133" i="15"/>
  <c r="I133" i="15"/>
  <c r="B134" i="15"/>
  <c r="C134" i="15"/>
  <c r="D134" i="15"/>
  <c r="F134" i="15"/>
  <c r="G134" i="15"/>
  <c r="H134" i="15"/>
  <c r="I134" i="15"/>
  <c r="B135" i="15"/>
  <c r="C135" i="15"/>
  <c r="D135" i="15"/>
  <c r="F135" i="15"/>
  <c r="G135" i="15"/>
  <c r="H135" i="15"/>
  <c r="I135" i="15"/>
  <c r="B136" i="15"/>
  <c r="C136" i="15"/>
  <c r="D136" i="15"/>
  <c r="F136" i="15"/>
  <c r="G136" i="15"/>
  <c r="H136" i="15"/>
  <c r="I136" i="15"/>
  <c r="B137" i="15"/>
  <c r="C137" i="15"/>
  <c r="D137" i="15"/>
  <c r="F137" i="15"/>
  <c r="G137" i="15"/>
  <c r="H137" i="15"/>
  <c r="I137" i="15"/>
  <c r="B138" i="15"/>
  <c r="C138" i="15"/>
  <c r="D138" i="15"/>
  <c r="F138" i="15"/>
  <c r="G138" i="15"/>
  <c r="H138" i="15"/>
  <c r="I138" i="15"/>
  <c r="B139" i="15"/>
  <c r="C139" i="15"/>
  <c r="D139" i="15"/>
  <c r="F139" i="15"/>
  <c r="G139" i="15"/>
  <c r="H139" i="15"/>
  <c r="I139" i="15"/>
  <c r="B140" i="15"/>
  <c r="C140" i="15"/>
  <c r="D140" i="15"/>
  <c r="F140" i="15"/>
  <c r="G140" i="15"/>
  <c r="H140" i="15"/>
  <c r="I140" i="15"/>
  <c r="B141" i="15"/>
  <c r="C141" i="15"/>
  <c r="D141" i="15"/>
  <c r="F141" i="15"/>
  <c r="G141" i="15"/>
  <c r="H141" i="15"/>
  <c r="I141" i="15"/>
  <c r="B142" i="15"/>
  <c r="C142" i="15"/>
  <c r="D142" i="15"/>
  <c r="F142" i="15"/>
  <c r="G142" i="15"/>
  <c r="H142" i="15"/>
  <c r="I142" i="15"/>
  <c r="B143" i="15"/>
  <c r="C143" i="15"/>
  <c r="D143" i="15"/>
  <c r="F143" i="15"/>
  <c r="G143" i="15"/>
  <c r="H143" i="15"/>
  <c r="I143" i="15"/>
  <c r="B144" i="15"/>
  <c r="C144" i="15"/>
  <c r="D144" i="15"/>
  <c r="F144" i="15"/>
  <c r="G144" i="15"/>
  <c r="H144" i="15"/>
  <c r="I144" i="15"/>
  <c r="I2" i="15"/>
  <c r="H2" i="15"/>
  <c r="G2" i="15"/>
  <c r="F2" i="15"/>
  <c r="E2" i="15"/>
  <c r="D2" i="15"/>
  <c r="C2" i="15"/>
  <c r="B2" i="15"/>
  <c r="J3" i="15"/>
  <c r="K3" i="15"/>
  <c r="L3" i="15"/>
  <c r="M3" i="15"/>
  <c r="S3" i="15"/>
  <c r="T3" i="15"/>
  <c r="U3" i="15"/>
  <c r="V3" i="15"/>
  <c r="J4" i="15"/>
  <c r="K4" i="15"/>
  <c r="L4" i="15"/>
  <c r="M4" i="15"/>
  <c r="S4" i="15"/>
  <c r="T4" i="15"/>
  <c r="U4" i="15"/>
  <c r="V4" i="15"/>
  <c r="J5" i="15"/>
  <c r="K5" i="15"/>
  <c r="L5" i="15"/>
  <c r="M5" i="15"/>
  <c r="S5" i="15"/>
  <c r="T5" i="15"/>
  <c r="U5" i="15"/>
  <c r="V5" i="15"/>
  <c r="J6" i="15"/>
  <c r="K6" i="15"/>
  <c r="L6" i="15"/>
  <c r="M6" i="15"/>
  <c r="S6" i="15"/>
  <c r="T6" i="15"/>
  <c r="U6" i="15"/>
  <c r="V6" i="15"/>
  <c r="J7" i="15"/>
  <c r="K7" i="15"/>
  <c r="L7" i="15"/>
  <c r="M7" i="15"/>
  <c r="S7" i="15"/>
  <c r="T7" i="15"/>
  <c r="U7" i="15"/>
  <c r="V7" i="15"/>
  <c r="J8" i="15"/>
  <c r="K8" i="15"/>
  <c r="L8" i="15"/>
  <c r="M8" i="15"/>
  <c r="S8" i="15"/>
  <c r="T8" i="15"/>
  <c r="U8" i="15"/>
  <c r="V8" i="15"/>
  <c r="J9" i="15"/>
  <c r="K9" i="15"/>
  <c r="L9" i="15"/>
  <c r="M9" i="15"/>
  <c r="S9" i="15"/>
  <c r="T9" i="15"/>
  <c r="U9" i="15"/>
  <c r="V9" i="15"/>
  <c r="J10" i="15"/>
  <c r="K10" i="15"/>
  <c r="L10" i="15"/>
  <c r="M10" i="15"/>
  <c r="S10" i="15"/>
  <c r="T10" i="15"/>
  <c r="U10" i="15"/>
  <c r="V10" i="15"/>
  <c r="J11" i="15"/>
  <c r="K11" i="15"/>
  <c r="L11" i="15"/>
  <c r="M11" i="15"/>
  <c r="S11" i="15"/>
  <c r="T11" i="15"/>
  <c r="U11" i="15"/>
  <c r="V11" i="15"/>
  <c r="J12" i="15"/>
  <c r="K12" i="15"/>
  <c r="L12" i="15"/>
  <c r="M12" i="15"/>
  <c r="S12" i="15"/>
  <c r="T12" i="15"/>
  <c r="U12" i="15"/>
  <c r="V12" i="15"/>
  <c r="J13" i="15"/>
  <c r="K13" i="15"/>
  <c r="L13" i="15"/>
  <c r="M13" i="15"/>
  <c r="S13" i="15"/>
  <c r="T13" i="15"/>
  <c r="U13" i="15"/>
  <c r="V13" i="15"/>
  <c r="J14" i="15"/>
  <c r="K14" i="15"/>
  <c r="L14" i="15"/>
  <c r="M14" i="15"/>
  <c r="S14" i="15"/>
  <c r="T14" i="15"/>
  <c r="U14" i="15"/>
  <c r="V14" i="15"/>
  <c r="J15" i="15"/>
  <c r="K15" i="15"/>
  <c r="L15" i="15"/>
  <c r="M15" i="15"/>
  <c r="S15" i="15"/>
  <c r="T15" i="15"/>
  <c r="U15" i="15"/>
  <c r="V15" i="15"/>
  <c r="J16" i="15"/>
  <c r="K16" i="15"/>
  <c r="L16" i="15"/>
  <c r="M16" i="15"/>
  <c r="S16" i="15"/>
  <c r="T16" i="15"/>
  <c r="U16" i="15"/>
  <c r="V16" i="15"/>
  <c r="J17" i="15"/>
  <c r="K17" i="15"/>
  <c r="L17" i="15"/>
  <c r="M17" i="15"/>
  <c r="S17" i="15"/>
  <c r="T17" i="15"/>
  <c r="U17" i="15"/>
  <c r="V17" i="15"/>
  <c r="J18" i="15"/>
  <c r="K18" i="15"/>
  <c r="L18" i="15"/>
  <c r="M18" i="15"/>
  <c r="S18" i="15"/>
  <c r="T18" i="15"/>
  <c r="U18" i="15"/>
  <c r="V18" i="15"/>
  <c r="J19" i="15"/>
  <c r="K19" i="15"/>
  <c r="L19" i="15"/>
  <c r="M19" i="15"/>
  <c r="S19" i="15"/>
  <c r="T19" i="15"/>
  <c r="U19" i="15"/>
  <c r="V19" i="15"/>
  <c r="J20" i="15"/>
  <c r="K20" i="15"/>
  <c r="L20" i="15"/>
  <c r="M20" i="15"/>
  <c r="S20" i="15"/>
  <c r="T20" i="15"/>
  <c r="U20" i="15"/>
  <c r="V20" i="15"/>
  <c r="J21" i="15"/>
  <c r="K21" i="15"/>
  <c r="L21" i="15"/>
  <c r="M21" i="15"/>
  <c r="S21" i="15"/>
  <c r="T21" i="15"/>
  <c r="U21" i="15"/>
  <c r="V21" i="15"/>
  <c r="J22" i="15"/>
  <c r="K22" i="15"/>
  <c r="L22" i="15"/>
  <c r="M22" i="15"/>
  <c r="S22" i="15"/>
  <c r="T22" i="15"/>
  <c r="U22" i="15"/>
  <c r="V22" i="15"/>
  <c r="J23" i="15"/>
  <c r="K23" i="15"/>
  <c r="L23" i="15"/>
  <c r="M23" i="15"/>
  <c r="S23" i="15"/>
  <c r="T23" i="15"/>
  <c r="U23" i="15"/>
  <c r="V23" i="15"/>
  <c r="J24" i="15"/>
  <c r="K24" i="15"/>
  <c r="L24" i="15"/>
  <c r="M24" i="15"/>
  <c r="S24" i="15"/>
  <c r="T24" i="15"/>
  <c r="U24" i="15"/>
  <c r="V24" i="15"/>
  <c r="J25" i="15"/>
  <c r="K25" i="15"/>
  <c r="L25" i="15"/>
  <c r="M25" i="15"/>
  <c r="S25" i="15"/>
  <c r="T25" i="15"/>
  <c r="U25" i="15"/>
  <c r="V25" i="15"/>
  <c r="J26" i="15"/>
  <c r="K26" i="15"/>
  <c r="L26" i="15"/>
  <c r="M26" i="15"/>
  <c r="S26" i="15"/>
  <c r="T26" i="15"/>
  <c r="U26" i="15"/>
  <c r="V26" i="15"/>
  <c r="J27" i="15"/>
  <c r="K27" i="15"/>
  <c r="L27" i="15"/>
  <c r="M27" i="15"/>
  <c r="S27" i="15"/>
  <c r="T27" i="15"/>
  <c r="U27" i="15"/>
  <c r="V27" i="15"/>
  <c r="J28" i="15"/>
  <c r="K28" i="15"/>
  <c r="L28" i="15"/>
  <c r="M28" i="15"/>
  <c r="S28" i="15"/>
  <c r="T28" i="15"/>
  <c r="U28" i="15"/>
  <c r="V28" i="15"/>
  <c r="J29" i="15"/>
  <c r="K29" i="15"/>
  <c r="L29" i="15"/>
  <c r="M29" i="15"/>
  <c r="S29" i="15"/>
  <c r="T29" i="15"/>
  <c r="U29" i="15"/>
  <c r="V29" i="15"/>
  <c r="J30" i="15"/>
  <c r="K30" i="15"/>
  <c r="L30" i="15"/>
  <c r="M30" i="15"/>
  <c r="S30" i="15"/>
  <c r="T30" i="15"/>
  <c r="U30" i="15"/>
  <c r="V30" i="15"/>
  <c r="J31" i="15"/>
  <c r="K31" i="15"/>
  <c r="L31" i="15"/>
  <c r="M31" i="15"/>
  <c r="S31" i="15"/>
  <c r="T31" i="15"/>
  <c r="U31" i="15"/>
  <c r="V31" i="15"/>
  <c r="J32" i="15"/>
  <c r="K32" i="15"/>
  <c r="L32" i="15"/>
  <c r="M32" i="15"/>
  <c r="S32" i="15"/>
  <c r="T32" i="15"/>
  <c r="U32" i="15"/>
  <c r="V32" i="15"/>
  <c r="J33" i="15"/>
  <c r="K33" i="15"/>
  <c r="L33" i="15"/>
  <c r="M33" i="15"/>
  <c r="S33" i="15"/>
  <c r="T33" i="15"/>
  <c r="U33" i="15"/>
  <c r="V33" i="15"/>
  <c r="J34" i="15"/>
  <c r="K34" i="15"/>
  <c r="L34" i="15"/>
  <c r="M34" i="15"/>
  <c r="S34" i="15"/>
  <c r="T34" i="15"/>
  <c r="U34" i="15"/>
  <c r="V34" i="15"/>
  <c r="J35" i="15"/>
  <c r="K35" i="15"/>
  <c r="L35" i="15"/>
  <c r="M35" i="15"/>
  <c r="S35" i="15"/>
  <c r="T35" i="15"/>
  <c r="U35" i="15"/>
  <c r="V35" i="15"/>
  <c r="J36" i="15"/>
  <c r="K36" i="15"/>
  <c r="L36" i="15"/>
  <c r="M36" i="15"/>
  <c r="S36" i="15"/>
  <c r="T36" i="15"/>
  <c r="U36" i="15"/>
  <c r="V36" i="15"/>
  <c r="J37" i="15"/>
  <c r="K37" i="15"/>
  <c r="L37" i="15"/>
  <c r="M37" i="15"/>
  <c r="S37" i="15"/>
  <c r="T37" i="15"/>
  <c r="U37" i="15"/>
  <c r="V37" i="15"/>
  <c r="J38" i="15"/>
  <c r="K38" i="15"/>
  <c r="L38" i="15"/>
  <c r="M38" i="15"/>
  <c r="S38" i="15"/>
  <c r="T38" i="15"/>
  <c r="U38" i="15"/>
  <c r="V38" i="15"/>
  <c r="J39" i="15"/>
  <c r="K39" i="15"/>
  <c r="L39" i="15"/>
  <c r="M39" i="15"/>
  <c r="S39" i="15"/>
  <c r="T39" i="15"/>
  <c r="U39" i="15"/>
  <c r="V39" i="15"/>
  <c r="J40" i="15"/>
  <c r="K40" i="15"/>
  <c r="L40" i="15"/>
  <c r="M40" i="15"/>
  <c r="S40" i="15"/>
  <c r="T40" i="15"/>
  <c r="U40" i="15"/>
  <c r="V40" i="15"/>
  <c r="J41" i="15"/>
  <c r="K41" i="15"/>
  <c r="L41" i="15"/>
  <c r="M41" i="15"/>
  <c r="S41" i="15"/>
  <c r="T41" i="15"/>
  <c r="U41" i="15"/>
  <c r="V41" i="15"/>
  <c r="J42" i="15"/>
  <c r="K42" i="15"/>
  <c r="L42" i="15"/>
  <c r="M42" i="15"/>
  <c r="S42" i="15"/>
  <c r="T42" i="15"/>
  <c r="U42" i="15"/>
  <c r="V42" i="15"/>
  <c r="J43" i="15"/>
  <c r="K43" i="15"/>
  <c r="L43" i="15"/>
  <c r="M43" i="15"/>
  <c r="S43" i="15"/>
  <c r="T43" i="15"/>
  <c r="U43" i="15"/>
  <c r="V43" i="15"/>
  <c r="J44" i="15"/>
  <c r="K44" i="15"/>
  <c r="L44" i="15"/>
  <c r="M44" i="15"/>
  <c r="S44" i="15"/>
  <c r="T44" i="15"/>
  <c r="U44" i="15"/>
  <c r="V44" i="15"/>
  <c r="J45" i="15"/>
  <c r="K45" i="15"/>
  <c r="L45" i="15"/>
  <c r="M45" i="15"/>
  <c r="S45" i="15"/>
  <c r="T45" i="15"/>
  <c r="U45" i="15"/>
  <c r="V45" i="15"/>
  <c r="J46" i="15"/>
  <c r="K46" i="15"/>
  <c r="L46" i="15"/>
  <c r="M46" i="15"/>
  <c r="S46" i="15"/>
  <c r="T46" i="15"/>
  <c r="U46" i="15"/>
  <c r="V46" i="15"/>
  <c r="J47" i="15"/>
  <c r="K47" i="15"/>
  <c r="L47" i="15"/>
  <c r="M47" i="15"/>
  <c r="S47" i="15"/>
  <c r="T47" i="15"/>
  <c r="U47" i="15"/>
  <c r="V47" i="15"/>
  <c r="J48" i="15"/>
  <c r="K48" i="15"/>
  <c r="L48" i="15"/>
  <c r="M48" i="15"/>
  <c r="S48" i="15"/>
  <c r="T48" i="15"/>
  <c r="U48" i="15"/>
  <c r="V48" i="15"/>
  <c r="J49" i="15"/>
  <c r="K49" i="15"/>
  <c r="L49" i="15"/>
  <c r="M49" i="15"/>
  <c r="S49" i="15"/>
  <c r="T49" i="15"/>
  <c r="U49" i="15"/>
  <c r="V49" i="15"/>
  <c r="J50" i="15"/>
  <c r="K50" i="15"/>
  <c r="L50" i="15"/>
  <c r="M50" i="15"/>
  <c r="S50" i="15"/>
  <c r="T50" i="15"/>
  <c r="U50" i="15"/>
  <c r="V50" i="15"/>
  <c r="J51" i="15"/>
  <c r="K51" i="15"/>
  <c r="L51" i="15"/>
  <c r="M51" i="15"/>
  <c r="S51" i="15"/>
  <c r="T51" i="15"/>
  <c r="U51" i="15"/>
  <c r="V51" i="15"/>
  <c r="J52" i="15"/>
  <c r="K52" i="15"/>
  <c r="L52" i="15"/>
  <c r="M52" i="15"/>
  <c r="S52" i="15"/>
  <c r="T52" i="15"/>
  <c r="U52" i="15"/>
  <c r="V52" i="15"/>
  <c r="J53" i="15"/>
  <c r="K53" i="15"/>
  <c r="L53" i="15"/>
  <c r="M53" i="15"/>
  <c r="S53" i="15"/>
  <c r="T53" i="15"/>
  <c r="U53" i="15"/>
  <c r="V53" i="15"/>
  <c r="J54" i="15"/>
  <c r="K54" i="15"/>
  <c r="L54" i="15"/>
  <c r="M54" i="15"/>
  <c r="S54" i="15"/>
  <c r="T54" i="15"/>
  <c r="U54" i="15"/>
  <c r="V54" i="15"/>
  <c r="J55" i="15"/>
  <c r="K55" i="15"/>
  <c r="L55" i="15"/>
  <c r="M55" i="15"/>
  <c r="S55" i="15"/>
  <c r="T55" i="15"/>
  <c r="U55" i="15"/>
  <c r="V55" i="15"/>
  <c r="J56" i="15"/>
  <c r="K56" i="15"/>
  <c r="L56" i="15"/>
  <c r="M56" i="15"/>
  <c r="S56" i="15"/>
  <c r="T56" i="15"/>
  <c r="U56" i="15"/>
  <c r="V56" i="15"/>
  <c r="J57" i="15"/>
  <c r="K57" i="15"/>
  <c r="L57" i="15"/>
  <c r="M57" i="15"/>
  <c r="S57" i="15"/>
  <c r="T57" i="15"/>
  <c r="U57" i="15"/>
  <c r="V57" i="15"/>
  <c r="J58" i="15"/>
  <c r="K58" i="15"/>
  <c r="L58" i="15"/>
  <c r="M58" i="15"/>
  <c r="S58" i="15"/>
  <c r="T58" i="15"/>
  <c r="U58" i="15"/>
  <c r="V58" i="15"/>
  <c r="J59" i="15"/>
  <c r="K59" i="15"/>
  <c r="L59" i="15"/>
  <c r="M59" i="15"/>
  <c r="S59" i="15"/>
  <c r="T59" i="15"/>
  <c r="U59" i="15"/>
  <c r="V59" i="15"/>
  <c r="J60" i="15"/>
  <c r="K60" i="15"/>
  <c r="L60" i="15"/>
  <c r="M60" i="15"/>
  <c r="S60" i="15"/>
  <c r="T60" i="15"/>
  <c r="U60" i="15"/>
  <c r="V60" i="15"/>
  <c r="J61" i="15"/>
  <c r="K61" i="15"/>
  <c r="L61" i="15"/>
  <c r="M61" i="15"/>
  <c r="S61" i="15"/>
  <c r="T61" i="15"/>
  <c r="U61" i="15"/>
  <c r="V61" i="15"/>
  <c r="J62" i="15"/>
  <c r="K62" i="15"/>
  <c r="L62" i="15"/>
  <c r="M62" i="15"/>
  <c r="S62" i="15"/>
  <c r="T62" i="15"/>
  <c r="U62" i="15"/>
  <c r="V62" i="15"/>
  <c r="J63" i="15"/>
  <c r="K63" i="15"/>
  <c r="L63" i="15"/>
  <c r="M63" i="15"/>
  <c r="S63" i="15"/>
  <c r="T63" i="15"/>
  <c r="U63" i="15"/>
  <c r="V63" i="15"/>
  <c r="J64" i="15"/>
  <c r="K64" i="15"/>
  <c r="L64" i="15"/>
  <c r="M64" i="15"/>
  <c r="S64" i="15"/>
  <c r="T64" i="15"/>
  <c r="U64" i="15"/>
  <c r="V64" i="15"/>
  <c r="J65" i="15"/>
  <c r="K65" i="15"/>
  <c r="L65" i="15"/>
  <c r="M65" i="15"/>
  <c r="S65" i="15"/>
  <c r="T65" i="15"/>
  <c r="U65" i="15"/>
  <c r="V65" i="15"/>
  <c r="J66" i="15"/>
  <c r="K66" i="15"/>
  <c r="L66" i="15"/>
  <c r="M66" i="15"/>
  <c r="S66" i="15"/>
  <c r="T66" i="15"/>
  <c r="U66" i="15"/>
  <c r="V66" i="15"/>
  <c r="J67" i="15"/>
  <c r="K67" i="15"/>
  <c r="L67" i="15"/>
  <c r="M67" i="15"/>
  <c r="S67" i="15"/>
  <c r="T67" i="15"/>
  <c r="U67" i="15"/>
  <c r="V67" i="15"/>
  <c r="J68" i="15"/>
  <c r="K68" i="15"/>
  <c r="L68" i="15"/>
  <c r="M68" i="15"/>
  <c r="S68" i="15"/>
  <c r="T68" i="15"/>
  <c r="U68" i="15"/>
  <c r="V68" i="15"/>
  <c r="J69" i="15"/>
  <c r="K69" i="15"/>
  <c r="L69" i="15"/>
  <c r="M69" i="15"/>
  <c r="S69" i="15"/>
  <c r="T69" i="15"/>
  <c r="U69" i="15"/>
  <c r="V69" i="15"/>
  <c r="J70" i="15"/>
  <c r="K70" i="15"/>
  <c r="L70" i="15"/>
  <c r="M70" i="15"/>
  <c r="S70" i="15"/>
  <c r="T70" i="15"/>
  <c r="U70" i="15"/>
  <c r="V70" i="15"/>
  <c r="J71" i="15"/>
  <c r="K71" i="15"/>
  <c r="L71" i="15"/>
  <c r="M71" i="15"/>
  <c r="S71" i="15"/>
  <c r="T71" i="15"/>
  <c r="U71" i="15"/>
  <c r="V71" i="15"/>
  <c r="J72" i="15"/>
  <c r="K72" i="15"/>
  <c r="L72" i="15"/>
  <c r="M72" i="15"/>
  <c r="S72" i="15"/>
  <c r="T72" i="15"/>
  <c r="U72" i="15"/>
  <c r="V72" i="15"/>
  <c r="J73" i="15"/>
  <c r="K73" i="15"/>
  <c r="L73" i="15"/>
  <c r="M73" i="15"/>
  <c r="S73" i="15"/>
  <c r="T73" i="15"/>
  <c r="U73" i="15"/>
  <c r="V73" i="15"/>
  <c r="J74" i="15"/>
  <c r="K74" i="15"/>
  <c r="L74" i="15"/>
  <c r="M74" i="15"/>
  <c r="S74" i="15"/>
  <c r="T74" i="15"/>
  <c r="U74" i="15"/>
  <c r="V74" i="15"/>
  <c r="J75" i="15"/>
  <c r="K75" i="15"/>
  <c r="L75" i="15"/>
  <c r="M75" i="15"/>
  <c r="S75" i="15"/>
  <c r="T75" i="15"/>
  <c r="U75" i="15"/>
  <c r="V75" i="15"/>
  <c r="J76" i="15"/>
  <c r="K76" i="15"/>
  <c r="L76" i="15"/>
  <c r="M76" i="15"/>
  <c r="S76" i="15"/>
  <c r="T76" i="15"/>
  <c r="U76" i="15"/>
  <c r="V76" i="15"/>
  <c r="J77" i="15"/>
  <c r="K77" i="15"/>
  <c r="L77" i="15"/>
  <c r="M77" i="15"/>
  <c r="S77" i="15"/>
  <c r="T77" i="15"/>
  <c r="U77" i="15"/>
  <c r="V77" i="15"/>
  <c r="J78" i="15"/>
  <c r="K78" i="15"/>
  <c r="L78" i="15"/>
  <c r="M78" i="15"/>
  <c r="S78" i="15"/>
  <c r="T78" i="15"/>
  <c r="U78" i="15"/>
  <c r="V78" i="15"/>
  <c r="J79" i="15"/>
  <c r="K79" i="15"/>
  <c r="L79" i="15"/>
  <c r="M79" i="15"/>
  <c r="S79" i="15"/>
  <c r="T79" i="15"/>
  <c r="U79" i="15"/>
  <c r="V79" i="15"/>
  <c r="J80" i="15"/>
  <c r="K80" i="15"/>
  <c r="L80" i="15"/>
  <c r="M80" i="15"/>
  <c r="S80" i="15"/>
  <c r="T80" i="15"/>
  <c r="U80" i="15"/>
  <c r="V80" i="15"/>
  <c r="J81" i="15"/>
  <c r="K81" i="15"/>
  <c r="L81" i="15"/>
  <c r="M81" i="15"/>
  <c r="S81" i="15"/>
  <c r="T81" i="15"/>
  <c r="U81" i="15"/>
  <c r="V81" i="15"/>
  <c r="J82" i="15"/>
  <c r="K82" i="15"/>
  <c r="L82" i="15"/>
  <c r="M82" i="15"/>
  <c r="S82" i="15"/>
  <c r="T82" i="15"/>
  <c r="U82" i="15"/>
  <c r="V82" i="15"/>
  <c r="J83" i="15"/>
  <c r="K83" i="15"/>
  <c r="L83" i="15"/>
  <c r="M83" i="15"/>
  <c r="S83" i="15"/>
  <c r="T83" i="15"/>
  <c r="U83" i="15"/>
  <c r="V83" i="15"/>
  <c r="J84" i="15"/>
  <c r="K84" i="15"/>
  <c r="L84" i="15"/>
  <c r="M84" i="15"/>
  <c r="S84" i="15"/>
  <c r="T84" i="15"/>
  <c r="U84" i="15"/>
  <c r="V84" i="15"/>
  <c r="J85" i="15"/>
  <c r="K85" i="15"/>
  <c r="L85" i="15"/>
  <c r="M85" i="15"/>
  <c r="S85" i="15"/>
  <c r="T85" i="15"/>
  <c r="U85" i="15"/>
  <c r="V85" i="15"/>
  <c r="J86" i="15"/>
  <c r="K86" i="15"/>
  <c r="L86" i="15"/>
  <c r="M86" i="15"/>
  <c r="S86" i="15"/>
  <c r="T86" i="15"/>
  <c r="U86" i="15"/>
  <c r="V86" i="15"/>
  <c r="J87" i="15"/>
  <c r="K87" i="15"/>
  <c r="L87" i="15"/>
  <c r="M87" i="15"/>
  <c r="S87" i="15"/>
  <c r="T87" i="15"/>
  <c r="U87" i="15"/>
  <c r="V87" i="15"/>
  <c r="J88" i="15"/>
  <c r="K88" i="15"/>
  <c r="L88" i="15"/>
  <c r="M88" i="15"/>
  <c r="S88" i="15"/>
  <c r="T88" i="15"/>
  <c r="U88" i="15"/>
  <c r="V88" i="15"/>
  <c r="J89" i="15"/>
  <c r="K89" i="15"/>
  <c r="L89" i="15"/>
  <c r="M89" i="15"/>
  <c r="S89" i="15"/>
  <c r="T89" i="15"/>
  <c r="U89" i="15"/>
  <c r="V89" i="15"/>
  <c r="J90" i="15"/>
  <c r="K90" i="15"/>
  <c r="L90" i="15"/>
  <c r="M90" i="15"/>
  <c r="S90" i="15"/>
  <c r="T90" i="15"/>
  <c r="U90" i="15"/>
  <c r="V90" i="15"/>
  <c r="J91" i="15"/>
  <c r="K91" i="15"/>
  <c r="L91" i="15"/>
  <c r="M91" i="15"/>
  <c r="S91" i="15"/>
  <c r="T91" i="15"/>
  <c r="U91" i="15"/>
  <c r="V91" i="15"/>
  <c r="J92" i="15"/>
  <c r="K92" i="15"/>
  <c r="L92" i="15"/>
  <c r="M92" i="15"/>
  <c r="S92" i="15"/>
  <c r="T92" i="15"/>
  <c r="U92" i="15"/>
  <c r="V92" i="15"/>
  <c r="J93" i="15"/>
  <c r="K93" i="15"/>
  <c r="L93" i="15"/>
  <c r="M93" i="15"/>
  <c r="S93" i="15"/>
  <c r="T93" i="15"/>
  <c r="U93" i="15"/>
  <c r="V93" i="15"/>
  <c r="J94" i="15"/>
  <c r="K94" i="15"/>
  <c r="L94" i="15"/>
  <c r="M94" i="15"/>
  <c r="S94" i="15"/>
  <c r="T94" i="15"/>
  <c r="U94" i="15"/>
  <c r="V94" i="15"/>
  <c r="J95" i="15"/>
  <c r="K95" i="15"/>
  <c r="L95" i="15"/>
  <c r="M95" i="15"/>
  <c r="S95" i="15"/>
  <c r="T95" i="15"/>
  <c r="U95" i="15"/>
  <c r="V95" i="15"/>
  <c r="J96" i="15"/>
  <c r="K96" i="15"/>
  <c r="L96" i="15"/>
  <c r="M96" i="15"/>
  <c r="S96" i="15"/>
  <c r="T96" i="15"/>
  <c r="U96" i="15"/>
  <c r="V96" i="15"/>
  <c r="J97" i="15"/>
  <c r="K97" i="15"/>
  <c r="L97" i="15"/>
  <c r="M97" i="15"/>
  <c r="S97" i="15"/>
  <c r="T97" i="15"/>
  <c r="U97" i="15"/>
  <c r="V97" i="15"/>
  <c r="J98" i="15"/>
  <c r="K98" i="15"/>
  <c r="L98" i="15"/>
  <c r="M98" i="15"/>
  <c r="S98" i="15"/>
  <c r="T98" i="15"/>
  <c r="U98" i="15"/>
  <c r="V98" i="15"/>
  <c r="J99" i="15"/>
  <c r="K99" i="15"/>
  <c r="L99" i="15"/>
  <c r="M99" i="15"/>
  <c r="S99" i="15"/>
  <c r="T99" i="15"/>
  <c r="U99" i="15"/>
  <c r="V99" i="15"/>
  <c r="J100" i="15"/>
  <c r="K100" i="15"/>
  <c r="L100" i="15"/>
  <c r="M100" i="15"/>
  <c r="S100" i="15"/>
  <c r="T100" i="15"/>
  <c r="U100" i="15"/>
  <c r="V100" i="15"/>
  <c r="J101" i="15"/>
  <c r="K101" i="15"/>
  <c r="L101" i="15"/>
  <c r="M101" i="15"/>
  <c r="S101" i="15"/>
  <c r="T101" i="15"/>
  <c r="U101" i="15"/>
  <c r="V101" i="15"/>
  <c r="J102" i="15"/>
  <c r="K102" i="15"/>
  <c r="L102" i="15"/>
  <c r="M102" i="15"/>
  <c r="S102" i="15"/>
  <c r="T102" i="15"/>
  <c r="U102" i="15"/>
  <c r="V102" i="15"/>
  <c r="J103" i="15"/>
  <c r="K103" i="15"/>
  <c r="L103" i="15"/>
  <c r="M103" i="15"/>
  <c r="S103" i="15"/>
  <c r="T103" i="15"/>
  <c r="U103" i="15"/>
  <c r="V103" i="15"/>
  <c r="J104" i="15"/>
  <c r="K104" i="15"/>
  <c r="L104" i="15"/>
  <c r="M104" i="15"/>
  <c r="S104" i="15"/>
  <c r="T104" i="15"/>
  <c r="U104" i="15"/>
  <c r="V104" i="15"/>
  <c r="J105" i="15"/>
  <c r="K105" i="15"/>
  <c r="L105" i="15"/>
  <c r="M105" i="15"/>
  <c r="S105" i="15"/>
  <c r="T105" i="15"/>
  <c r="U105" i="15"/>
  <c r="V105" i="15"/>
  <c r="J106" i="15"/>
  <c r="K106" i="15"/>
  <c r="L106" i="15"/>
  <c r="M106" i="15"/>
  <c r="S106" i="15"/>
  <c r="T106" i="15"/>
  <c r="U106" i="15"/>
  <c r="V106" i="15"/>
  <c r="J107" i="15"/>
  <c r="K107" i="15"/>
  <c r="L107" i="15"/>
  <c r="M107" i="15"/>
  <c r="S107" i="15"/>
  <c r="T107" i="15"/>
  <c r="U107" i="15"/>
  <c r="V107" i="15"/>
  <c r="J108" i="15"/>
  <c r="K108" i="15"/>
  <c r="L108" i="15"/>
  <c r="M108" i="15"/>
  <c r="S108" i="15"/>
  <c r="T108" i="15"/>
  <c r="U108" i="15"/>
  <c r="V108" i="15"/>
  <c r="J109" i="15"/>
  <c r="K109" i="15"/>
  <c r="L109" i="15"/>
  <c r="M109" i="15"/>
  <c r="S109" i="15"/>
  <c r="T109" i="15"/>
  <c r="U109" i="15"/>
  <c r="V109" i="15"/>
  <c r="J110" i="15"/>
  <c r="K110" i="15"/>
  <c r="L110" i="15"/>
  <c r="M110" i="15"/>
  <c r="S110" i="15"/>
  <c r="T110" i="15"/>
  <c r="U110" i="15"/>
  <c r="V110" i="15"/>
  <c r="J111" i="15"/>
  <c r="K111" i="15"/>
  <c r="L111" i="15"/>
  <c r="M111" i="15"/>
  <c r="S111" i="15"/>
  <c r="T111" i="15"/>
  <c r="U111" i="15"/>
  <c r="V111" i="15"/>
  <c r="J112" i="15"/>
  <c r="K112" i="15"/>
  <c r="L112" i="15"/>
  <c r="M112" i="15"/>
  <c r="S112" i="15"/>
  <c r="T112" i="15"/>
  <c r="U112" i="15"/>
  <c r="V112" i="15"/>
  <c r="J113" i="15"/>
  <c r="K113" i="15"/>
  <c r="L113" i="15"/>
  <c r="M113" i="15"/>
  <c r="S113" i="15"/>
  <c r="T113" i="15"/>
  <c r="U113" i="15"/>
  <c r="V113" i="15"/>
  <c r="J114" i="15"/>
  <c r="K114" i="15"/>
  <c r="L114" i="15"/>
  <c r="M114" i="15"/>
  <c r="S114" i="15"/>
  <c r="T114" i="15"/>
  <c r="U114" i="15"/>
  <c r="V114" i="15"/>
  <c r="J115" i="15"/>
  <c r="K115" i="15"/>
  <c r="L115" i="15"/>
  <c r="M115" i="15"/>
  <c r="S115" i="15"/>
  <c r="T115" i="15"/>
  <c r="U115" i="15"/>
  <c r="V115" i="15"/>
  <c r="J116" i="15"/>
  <c r="K116" i="15"/>
  <c r="L116" i="15"/>
  <c r="M116" i="15"/>
  <c r="S116" i="15"/>
  <c r="T116" i="15"/>
  <c r="U116" i="15"/>
  <c r="V116" i="15"/>
  <c r="J117" i="15"/>
  <c r="K117" i="15"/>
  <c r="L117" i="15"/>
  <c r="M117" i="15"/>
  <c r="S117" i="15"/>
  <c r="T117" i="15"/>
  <c r="U117" i="15"/>
  <c r="V117" i="15"/>
  <c r="J118" i="15"/>
  <c r="K118" i="15"/>
  <c r="L118" i="15"/>
  <c r="M118" i="15"/>
  <c r="S118" i="15"/>
  <c r="T118" i="15"/>
  <c r="U118" i="15"/>
  <c r="V118" i="15"/>
  <c r="J119" i="15"/>
  <c r="K119" i="15"/>
  <c r="L119" i="15"/>
  <c r="M119" i="15"/>
  <c r="S119" i="15"/>
  <c r="T119" i="15"/>
  <c r="U119" i="15"/>
  <c r="V119" i="15"/>
  <c r="J120" i="15"/>
  <c r="K120" i="15"/>
  <c r="L120" i="15"/>
  <c r="M120" i="15"/>
  <c r="S120" i="15"/>
  <c r="T120" i="15"/>
  <c r="U120" i="15"/>
  <c r="V120" i="15"/>
  <c r="J121" i="15"/>
  <c r="K121" i="15"/>
  <c r="L121" i="15"/>
  <c r="M121" i="15"/>
  <c r="S121" i="15"/>
  <c r="T121" i="15"/>
  <c r="U121" i="15"/>
  <c r="V121" i="15"/>
  <c r="J122" i="15"/>
  <c r="K122" i="15"/>
  <c r="L122" i="15"/>
  <c r="M122" i="15"/>
  <c r="S122" i="15"/>
  <c r="T122" i="15"/>
  <c r="U122" i="15"/>
  <c r="V122" i="15"/>
  <c r="J123" i="15"/>
  <c r="K123" i="15"/>
  <c r="L123" i="15"/>
  <c r="M123" i="15"/>
  <c r="S123" i="15"/>
  <c r="T123" i="15"/>
  <c r="U123" i="15"/>
  <c r="V123" i="15"/>
  <c r="J124" i="15"/>
  <c r="K124" i="15"/>
  <c r="L124" i="15"/>
  <c r="M124" i="15"/>
  <c r="S124" i="15"/>
  <c r="T124" i="15"/>
  <c r="U124" i="15"/>
  <c r="V124" i="15"/>
  <c r="J125" i="15"/>
  <c r="K125" i="15"/>
  <c r="L125" i="15"/>
  <c r="M125" i="15"/>
  <c r="S125" i="15"/>
  <c r="T125" i="15"/>
  <c r="U125" i="15"/>
  <c r="V125" i="15"/>
  <c r="J126" i="15"/>
  <c r="K126" i="15"/>
  <c r="L126" i="15"/>
  <c r="M126" i="15"/>
  <c r="S126" i="15"/>
  <c r="T126" i="15"/>
  <c r="U126" i="15"/>
  <c r="V126" i="15"/>
  <c r="J127" i="15"/>
  <c r="K127" i="15"/>
  <c r="L127" i="15"/>
  <c r="M127" i="15"/>
  <c r="S127" i="15"/>
  <c r="T127" i="15"/>
  <c r="U127" i="15"/>
  <c r="V127" i="15"/>
  <c r="J128" i="15"/>
  <c r="K128" i="15"/>
  <c r="L128" i="15"/>
  <c r="M128" i="15"/>
  <c r="S128" i="15"/>
  <c r="T128" i="15"/>
  <c r="U128" i="15"/>
  <c r="V128" i="15"/>
  <c r="J129" i="15"/>
  <c r="K129" i="15"/>
  <c r="L129" i="15"/>
  <c r="M129" i="15"/>
  <c r="S129" i="15"/>
  <c r="T129" i="15"/>
  <c r="U129" i="15"/>
  <c r="V129" i="15"/>
  <c r="J130" i="15"/>
  <c r="K130" i="15"/>
  <c r="L130" i="15"/>
  <c r="M130" i="15"/>
  <c r="S130" i="15"/>
  <c r="T130" i="15"/>
  <c r="U130" i="15"/>
  <c r="V130" i="15"/>
  <c r="J131" i="15"/>
  <c r="K131" i="15"/>
  <c r="L131" i="15"/>
  <c r="M131" i="15"/>
  <c r="S131" i="15"/>
  <c r="T131" i="15"/>
  <c r="U131" i="15"/>
  <c r="V131" i="15"/>
  <c r="J132" i="15"/>
  <c r="K132" i="15"/>
  <c r="L132" i="15"/>
  <c r="M132" i="15"/>
  <c r="S132" i="15"/>
  <c r="T132" i="15"/>
  <c r="U132" i="15"/>
  <c r="V132" i="15"/>
  <c r="J133" i="15"/>
  <c r="K133" i="15"/>
  <c r="L133" i="15"/>
  <c r="M133" i="15"/>
  <c r="S133" i="15"/>
  <c r="T133" i="15"/>
  <c r="U133" i="15"/>
  <c r="V133" i="15"/>
  <c r="J134" i="15"/>
  <c r="K134" i="15"/>
  <c r="L134" i="15"/>
  <c r="M134" i="15"/>
  <c r="S134" i="15"/>
  <c r="T134" i="15"/>
  <c r="U134" i="15"/>
  <c r="V134" i="15"/>
  <c r="J135" i="15"/>
  <c r="K135" i="15"/>
  <c r="L135" i="15"/>
  <c r="M135" i="15"/>
  <c r="S135" i="15"/>
  <c r="T135" i="15"/>
  <c r="U135" i="15"/>
  <c r="V135" i="15"/>
  <c r="J136" i="15"/>
  <c r="K136" i="15"/>
  <c r="L136" i="15"/>
  <c r="M136" i="15"/>
  <c r="S136" i="15"/>
  <c r="T136" i="15"/>
  <c r="U136" i="15"/>
  <c r="V136" i="15"/>
  <c r="J137" i="15"/>
  <c r="K137" i="15"/>
  <c r="L137" i="15"/>
  <c r="M137" i="15"/>
  <c r="S137" i="15"/>
  <c r="T137" i="15"/>
  <c r="U137" i="15"/>
  <c r="V137" i="15"/>
  <c r="J138" i="15"/>
  <c r="K138" i="15"/>
  <c r="L138" i="15"/>
  <c r="M138" i="15"/>
  <c r="S138" i="15"/>
  <c r="T138" i="15"/>
  <c r="U138" i="15"/>
  <c r="V138" i="15"/>
  <c r="J139" i="15"/>
  <c r="K139" i="15"/>
  <c r="L139" i="15"/>
  <c r="M139" i="15"/>
  <c r="S139" i="15"/>
  <c r="T139" i="15"/>
  <c r="U139" i="15"/>
  <c r="V139" i="15"/>
  <c r="J140" i="15"/>
  <c r="K140" i="15"/>
  <c r="L140" i="15"/>
  <c r="M140" i="15"/>
  <c r="S140" i="15"/>
  <c r="T140" i="15"/>
  <c r="U140" i="15"/>
  <c r="V140" i="15"/>
  <c r="J141" i="15"/>
  <c r="K141" i="15"/>
  <c r="L141" i="15"/>
  <c r="M141" i="15"/>
  <c r="S141" i="15"/>
  <c r="T141" i="15"/>
  <c r="U141" i="15"/>
  <c r="V141" i="15"/>
  <c r="J142" i="15"/>
  <c r="K142" i="15"/>
  <c r="L142" i="15"/>
  <c r="M142" i="15"/>
  <c r="S142" i="15"/>
  <c r="T142" i="15"/>
  <c r="U142" i="15"/>
  <c r="V142" i="15"/>
  <c r="J143" i="15"/>
  <c r="K143" i="15"/>
  <c r="L143" i="15"/>
  <c r="M143" i="15"/>
  <c r="S143" i="15"/>
  <c r="T143" i="15"/>
  <c r="U143" i="15"/>
  <c r="V143" i="15"/>
  <c r="J144" i="15"/>
  <c r="K144" i="15"/>
  <c r="L144" i="15"/>
  <c r="M144" i="15"/>
  <c r="S144" i="15"/>
  <c r="T144" i="15"/>
  <c r="U144" i="15"/>
  <c r="V144" i="15"/>
  <c r="J145" i="15"/>
  <c r="K145" i="15"/>
  <c r="L145" i="15"/>
  <c r="M145" i="15"/>
  <c r="S145" i="15"/>
  <c r="T145" i="15"/>
  <c r="U145" i="15"/>
  <c r="V145" i="15"/>
  <c r="V2" i="15"/>
  <c r="U2" i="15"/>
  <c r="T2" i="15"/>
  <c r="S2" i="15"/>
  <c r="Q63" i="15"/>
  <c r="P140" i="15"/>
  <c r="O20" i="15"/>
  <c r="N65" i="15"/>
  <c r="AV142" i="15"/>
  <c r="AV143" i="15"/>
  <c r="AV144" i="15"/>
  <c r="AV145" i="15"/>
  <c r="AV141" i="15"/>
  <c r="AV136" i="15"/>
  <c r="AV135" i="15"/>
  <c r="AV134" i="15"/>
  <c r="AV133" i="15"/>
  <c r="AV132" i="15"/>
  <c r="AV131" i="15"/>
  <c r="AV130" i="15"/>
  <c r="AV129" i="15"/>
  <c r="AV128" i="15"/>
  <c r="AV126" i="15"/>
  <c r="AV127" i="15"/>
  <c r="AV125" i="15"/>
  <c r="AV124" i="15"/>
  <c r="AV123" i="15"/>
  <c r="AV122" i="15"/>
  <c r="AV121" i="15"/>
  <c r="AV120" i="15"/>
  <c r="AV118" i="15"/>
  <c r="AV119" i="15"/>
  <c r="AV117" i="15"/>
  <c r="AV116" i="15"/>
  <c r="AV115" i="15"/>
  <c r="AV114" i="15"/>
  <c r="AV110" i="15"/>
  <c r="AV111" i="15"/>
  <c r="AV112" i="15"/>
  <c r="AV113" i="15"/>
  <c r="AV108" i="15"/>
  <c r="AV107" i="15"/>
  <c r="AV106" i="15"/>
  <c r="AV105" i="15"/>
  <c r="AV109" i="15"/>
  <c r="AV103" i="15"/>
  <c r="AV104" i="15"/>
  <c r="AV91" i="15"/>
  <c r="AV92" i="15"/>
  <c r="AV93" i="15"/>
  <c r="AV94" i="15"/>
  <c r="AV95" i="15"/>
  <c r="AV96" i="15"/>
  <c r="AV97" i="15"/>
  <c r="AV98" i="15"/>
  <c r="AV99" i="15"/>
  <c r="AV100" i="15"/>
  <c r="AV101" i="15"/>
  <c r="AV102" i="15"/>
  <c r="AV90" i="15"/>
  <c r="AV84" i="15"/>
  <c r="AV85" i="15"/>
  <c r="AV86" i="15"/>
  <c r="AV87" i="15"/>
  <c r="AV88" i="15"/>
  <c r="AV89" i="15"/>
  <c r="AV83" i="15"/>
  <c r="AV82" i="15"/>
  <c r="AV77" i="15"/>
  <c r="AV78" i="15"/>
  <c r="AV79" i="15"/>
  <c r="AV80" i="15"/>
  <c r="AV81" i="15"/>
  <c r="AV76" i="15"/>
  <c r="AV71" i="15"/>
  <c r="AV72" i="15"/>
  <c r="AV73" i="15"/>
  <c r="AV74" i="15"/>
  <c r="AV75" i="15"/>
  <c r="AV70" i="15"/>
  <c r="AV65" i="15"/>
  <c r="AV66" i="15"/>
  <c r="AV67" i="15"/>
  <c r="AV68" i="15"/>
  <c r="AV69" i="15"/>
  <c r="AV64" i="15"/>
  <c r="AV63" i="15"/>
  <c r="AV59" i="15"/>
  <c r="AV60" i="15"/>
  <c r="AV61" i="15"/>
  <c r="AV62" i="15"/>
  <c r="AV58" i="15"/>
  <c r="AV53" i="15"/>
  <c r="AV54" i="15"/>
  <c r="AV55" i="15"/>
  <c r="AV56" i="15"/>
  <c r="AV57" i="15"/>
  <c r="AV52" i="15"/>
  <c r="AV47" i="15"/>
  <c r="AV48" i="15"/>
  <c r="AV49" i="15"/>
  <c r="AV50" i="15"/>
  <c r="AV51" i="15"/>
  <c r="AV46" i="15"/>
  <c r="AV45" i="15"/>
  <c r="AV42" i="15"/>
  <c r="AV43" i="15"/>
  <c r="AV44" i="15"/>
  <c r="AV41" i="15"/>
  <c r="AV40" i="15"/>
  <c r="AV39" i="15"/>
  <c r="AV38" i="15"/>
  <c r="AV37" i="15"/>
  <c r="AV36" i="15"/>
  <c r="AV35" i="15"/>
  <c r="AV34" i="15"/>
  <c r="AV29" i="15"/>
  <c r="AV30" i="15"/>
  <c r="AV31" i="15"/>
  <c r="AV32" i="15"/>
  <c r="AV33" i="15"/>
  <c r="AV28" i="15"/>
  <c r="AV25" i="15"/>
  <c r="AV26" i="15"/>
  <c r="AV27" i="15"/>
  <c r="AV21" i="15"/>
  <c r="AV22" i="15"/>
  <c r="AV23" i="15"/>
  <c r="AV24" i="15"/>
  <c r="AV20" i="15"/>
  <c r="AV19" i="15"/>
  <c r="AV18" i="15"/>
  <c r="AV17" i="15"/>
  <c r="AV15" i="15"/>
  <c r="AV16" i="15"/>
  <c r="AV14" i="15"/>
  <c r="AV10" i="15"/>
  <c r="AV11" i="15"/>
  <c r="AV12" i="15"/>
  <c r="AV13" i="15"/>
  <c r="AV9" i="15"/>
  <c r="AV8" i="15"/>
  <c r="AV3" i="15"/>
  <c r="AV4" i="15"/>
  <c r="AV5" i="15"/>
  <c r="AV6" i="15"/>
  <c r="AV7" i="15"/>
  <c r="AV2" i="15"/>
  <c r="AZ8" i="15" l="1"/>
  <c r="AZ87" i="15"/>
  <c r="AZ132" i="15"/>
  <c r="AZ113" i="15"/>
  <c r="AZ16" i="15"/>
  <c r="AZ131" i="15"/>
  <c r="AU112" i="15"/>
  <c r="L122" i="2"/>
  <c r="AU86" i="15" s="1"/>
  <c r="L29" i="2"/>
  <c r="AU9" i="15" s="1"/>
  <c r="L69" i="2"/>
  <c r="AU41" i="15" s="1"/>
  <c r="L72" i="2"/>
  <c r="AU44" i="15" s="1"/>
  <c r="L139" i="2"/>
  <c r="AU101" i="15" s="1"/>
  <c r="L137" i="2"/>
  <c r="AU99" i="15" s="1"/>
  <c r="AZ91" i="15"/>
  <c r="AZ111" i="15"/>
  <c r="AZ96" i="15"/>
  <c r="AZ10" i="15"/>
  <c r="AZ93" i="15"/>
  <c r="AU127" i="15"/>
  <c r="L118" i="2"/>
  <c r="AU82" i="15" s="1"/>
  <c r="AZ108" i="15"/>
  <c r="L59" i="2"/>
  <c r="AU33" i="15" s="1"/>
  <c r="L68" i="2"/>
  <c r="AU40" i="15" s="1"/>
  <c r="AU117" i="15"/>
  <c r="L129" i="2"/>
  <c r="AU91" i="15" s="1"/>
  <c r="AZ99" i="15"/>
  <c r="L21" i="2"/>
  <c r="AU2" i="15" s="1"/>
  <c r="AZ79" i="15"/>
  <c r="AZ75" i="15"/>
  <c r="AZ97" i="15"/>
  <c r="AZ69" i="15"/>
  <c r="L107" i="2"/>
  <c r="AU74" i="15" s="1"/>
  <c r="AZ76" i="15"/>
  <c r="L32" i="2"/>
  <c r="AU12" i="15" s="1"/>
  <c r="L58" i="2"/>
  <c r="AU32" i="15" s="1"/>
  <c r="AU113" i="15"/>
  <c r="L104" i="2"/>
  <c r="AU71" i="15" s="1"/>
  <c r="AZ7" i="15"/>
  <c r="AZ52" i="15"/>
  <c r="AZ129" i="15"/>
  <c r="AZ130" i="15"/>
  <c r="AZ47" i="15"/>
  <c r="AZ80" i="15"/>
  <c r="AZ61" i="15"/>
  <c r="L84" i="2"/>
  <c r="AU54" i="15" s="1"/>
  <c r="AZ28" i="15"/>
  <c r="L27" i="2"/>
  <c r="AU8" i="15" s="1"/>
  <c r="L31" i="2"/>
  <c r="AU11" i="15" s="1"/>
  <c r="L135" i="2"/>
  <c r="AU97" i="15" s="1"/>
  <c r="L99" i="2"/>
  <c r="AU67" i="15" s="1"/>
  <c r="AZ40" i="15"/>
  <c r="AZ105" i="15"/>
  <c r="AZ118" i="15"/>
  <c r="AZ51" i="15"/>
  <c r="AZ48" i="15"/>
  <c r="AZ57" i="15"/>
  <c r="L79" i="2"/>
  <c r="AU50" i="15" s="1"/>
  <c r="L111" i="2"/>
  <c r="AU77" i="15" s="1"/>
  <c r="AU128" i="15"/>
  <c r="L26" i="2"/>
  <c r="AU7" i="15" s="1"/>
  <c r="L142" i="2"/>
  <c r="AU104" i="15" s="1"/>
  <c r="L90" i="2"/>
  <c r="AU59" i="15" s="1"/>
  <c r="AZ5" i="15"/>
  <c r="AZ90" i="15"/>
  <c r="AZ70" i="15"/>
  <c r="AZ66" i="15"/>
  <c r="AZ35" i="15"/>
  <c r="AZ44" i="15"/>
  <c r="AZ29" i="15"/>
  <c r="L70" i="2"/>
  <c r="AU42" i="15" s="1"/>
  <c r="L106" i="2"/>
  <c r="AU73" i="15" s="1"/>
  <c r="L110" i="2"/>
  <c r="AU76" i="15" s="1"/>
  <c r="AU129" i="15"/>
  <c r="AU130" i="15"/>
  <c r="L66" i="2"/>
  <c r="AU39" i="15" s="1"/>
  <c r="AZ102" i="15"/>
  <c r="AZ115" i="15"/>
  <c r="AZ62" i="15"/>
  <c r="AZ18" i="15"/>
  <c r="AZ32" i="15"/>
  <c r="AZ33" i="15"/>
  <c r="L47" i="2"/>
  <c r="AU22" i="15" s="1"/>
  <c r="L97" i="2"/>
  <c r="AU65" i="15" s="1"/>
  <c r="L105" i="2"/>
  <c r="AU72" i="15" s="1"/>
  <c r="L138" i="2"/>
  <c r="AU100" i="15" s="1"/>
  <c r="AU122" i="15"/>
  <c r="L62" i="2"/>
  <c r="AU35" i="15" s="1"/>
  <c r="AZ77" i="15"/>
  <c r="AZ116" i="15"/>
  <c r="AZ50" i="15"/>
  <c r="AZ12" i="15"/>
  <c r="AU116" i="15"/>
  <c r="AZ27" i="15"/>
  <c r="L39" i="2"/>
  <c r="AU17" i="15" s="1"/>
  <c r="L73" i="2"/>
  <c r="AU45" i="15" s="1"/>
  <c r="L96" i="2"/>
  <c r="AU64" i="15" s="1"/>
  <c r="L134" i="2"/>
  <c r="AU96" i="15" s="1"/>
  <c r="L141" i="2"/>
  <c r="AU103" i="15" s="1"/>
  <c r="L52" i="2"/>
  <c r="AU27" i="15" s="1"/>
  <c r="AZ4" i="15"/>
  <c r="AZ103" i="15"/>
  <c r="AZ82" i="15"/>
  <c r="AZ134" i="15"/>
  <c r="AZ125" i="15"/>
  <c r="AZ112" i="15"/>
  <c r="AZ100" i="15"/>
  <c r="AZ114" i="15"/>
  <c r="AZ42" i="15"/>
  <c r="AZ67" i="15"/>
  <c r="AZ39" i="15"/>
  <c r="AZ123" i="15"/>
  <c r="AZ72" i="15"/>
  <c r="AZ26" i="15"/>
  <c r="AU119" i="15"/>
  <c r="AZ49" i="15"/>
  <c r="AZ15" i="15"/>
  <c r="L103" i="2"/>
  <c r="AU70" i="15" s="1"/>
  <c r="L65" i="2"/>
  <c r="AU38" i="15" s="1"/>
  <c r="L24" i="2"/>
  <c r="AU5" i="15" s="1"/>
  <c r="AZ20" i="15"/>
  <c r="L92" i="2"/>
  <c r="AU61" i="15" s="1"/>
  <c r="L55" i="2"/>
  <c r="AU29" i="15" s="1"/>
  <c r="L140" i="2"/>
  <c r="AU102" i="15" s="1"/>
  <c r="L91" i="2"/>
  <c r="AU60" i="15" s="1"/>
  <c r="L54" i="2"/>
  <c r="AU28" i="15" s="1"/>
  <c r="AU125" i="15"/>
  <c r="L131" i="2"/>
  <c r="AU93" i="15" s="1"/>
  <c r="L128" i="2"/>
  <c r="AU90" i="15" s="1"/>
  <c r="AU135" i="15"/>
  <c r="L123" i="2"/>
  <c r="AU87" i="15" s="1"/>
  <c r="L85" i="2"/>
  <c r="AU55" i="15" s="1"/>
  <c r="L48" i="2"/>
  <c r="AU23" i="15" s="1"/>
  <c r="AZ3" i="15"/>
  <c r="AZ84" i="15"/>
  <c r="AZ14" i="15"/>
  <c r="AZ128" i="15"/>
  <c r="AZ121" i="15"/>
  <c r="AZ46" i="15"/>
  <c r="AZ104" i="15"/>
  <c r="AZ110" i="15"/>
  <c r="AZ38" i="15"/>
  <c r="AZ59" i="15"/>
  <c r="AZ31" i="15"/>
  <c r="AZ119" i="15"/>
  <c r="AZ68" i="15"/>
  <c r="AZ13" i="15"/>
  <c r="AU111" i="15"/>
  <c r="AZ41" i="15"/>
  <c r="AU118" i="15"/>
  <c r="L98" i="2"/>
  <c r="AU66" i="15" s="1"/>
  <c r="L61" i="2"/>
  <c r="AU34" i="15" s="1"/>
  <c r="AZ136" i="15"/>
  <c r="L125" i="2"/>
  <c r="AU89" i="15" s="1"/>
  <c r="L87" i="2"/>
  <c r="AU57" i="15" s="1"/>
  <c r="L50" i="2"/>
  <c r="AU25" i="15" s="1"/>
  <c r="L124" i="2"/>
  <c r="AU88" i="15" s="1"/>
  <c r="L86" i="2"/>
  <c r="AU56" i="15" s="1"/>
  <c r="L49" i="2"/>
  <c r="AU24" i="15" s="1"/>
  <c r="AU121" i="15"/>
  <c r="L130" i="2"/>
  <c r="AU92" i="15" s="1"/>
  <c r="AU136" i="15"/>
  <c r="AU123" i="15"/>
  <c r="L119" i="2"/>
  <c r="AU83" i="15" s="1"/>
  <c r="L80" i="2"/>
  <c r="AU51" i="15" s="1"/>
  <c r="L40" i="2"/>
  <c r="AU18" i="15" s="1"/>
  <c r="AZ86" i="15"/>
  <c r="AZ88" i="15"/>
  <c r="AZ94" i="15"/>
  <c r="AZ127" i="15"/>
  <c r="AZ117" i="15"/>
  <c r="AZ34" i="15"/>
  <c r="AZ85" i="15"/>
  <c r="AZ135" i="15"/>
  <c r="AZ30" i="15"/>
  <c r="AZ63" i="15"/>
  <c r="AZ21" i="15"/>
  <c r="AZ22" i="15"/>
  <c r="AZ60" i="15"/>
  <c r="AZ11" i="15"/>
  <c r="AZ73" i="15"/>
  <c r="AZ45" i="15"/>
  <c r="AU114" i="15"/>
  <c r="L93" i="2"/>
  <c r="AU62" i="15" s="1"/>
  <c r="L56" i="2"/>
  <c r="AU30" i="15" s="1"/>
  <c r="AZ124" i="15"/>
  <c r="L121" i="2"/>
  <c r="AU85" i="15" s="1"/>
  <c r="L83" i="2"/>
  <c r="AU53" i="15" s="1"/>
  <c r="L46" i="2"/>
  <c r="AU21" i="15" s="1"/>
  <c r="L120" i="2"/>
  <c r="AU84" i="15" s="1"/>
  <c r="L82" i="2"/>
  <c r="AU52" i="15" s="1"/>
  <c r="L45" i="2"/>
  <c r="AU20" i="15" s="1"/>
  <c r="L144" i="2"/>
  <c r="AU105" i="15" s="1"/>
  <c r="L136" i="2"/>
  <c r="AU98" i="15" s="1"/>
  <c r="AU124" i="15"/>
  <c r="AU115" i="15"/>
  <c r="L113" i="2"/>
  <c r="AU79" i="15" s="1"/>
  <c r="L76" i="2"/>
  <c r="AU47" i="15" s="1"/>
  <c r="L35" i="2"/>
  <c r="AU14" i="15" s="1"/>
  <c r="AZ83" i="15"/>
  <c r="AZ78" i="15"/>
  <c r="AZ98" i="15"/>
  <c r="AZ126" i="15"/>
  <c r="AZ109" i="15"/>
  <c r="AZ17" i="15"/>
  <c r="AZ89" i="15"/>
  <c r="AZ74" i="15"/>
  <c r="AZ24" i="15"/>
  <c r="AZ55" i="15"/>
  <c r="AZ25" i="15"/>
  <c r="AZ106" i="15"/>
  <c r="AZ56" i="15"/>
  <c r="AU120" i="15"/>
  <c r="AZ65" i="15"/>
  <c r="AZ37" i="15"/>
  <c r="AU110" i="15"/>
  <c r="L89" i="2"/>
  <c r="AU58" i="15" s="1"/>
  <c r="L51" i="2"/>
  <c r="AU26" i="15" s="1"/>
  <c r="AZ120" i="15"/>
  <c r="L115" i="2"/>
  <c r="AU81" i="15" s="1"/>
  <c r="L78" i="2"/>
  <c r="AU49" i="15" s="1"/>
  <c r="L37" i="2"/>
  <c r="AU16" i="15" s="1"/>
  <c r="L114" i="2"/>
  <c r="AU80" i="15" s="1"/>
  <c r="L77" i="2"/>
  <c r="AU48" i="15" s="1"/>
  <c r="L36" i="2"/>
  <c r="AU15" i="15" s="1"/>
  <c r="AU132" i="15"/>
  <c r="AU133" i="15"/>
  <c r="L148" i="2"/>
  <c r="AU108" i="15" s="1"/>
  <c r="L147" i="2"/>
  <c r="AU107" i="15" s="1"/>
  <c r="L108" i="2"/>
  <c r="AU75" i="15" s="1"/>
  <c r="L71" i="2"/>
  <c r="AU43" i="15" s="1"/>
  <c r="L30" i="2"/>
  <c r="AU10" i="15" s="1"/>
  <c r="L25" i="2"/>
  <c r="AU6" i="15" s="1"/>
  <c r="AU134" i="15"/>
  <c r="AZ6" i="15"/>
  <c r="AZ95" i="15"/>
  <c r="AZ107" i="15"/>
  <c r="AZ81" i="15"/>
  <c r="AZ133" i="15"/>
  <c r="AZ58" i="15"/>
  <c r="AZ92" i="15"/>
  <c r="AZ122" i="15"/>
  <c r="AZ54" i="15"/>
  <c r="AZ71" i="15"/>
  <c r="AZ43" i="15"/>
  <c r="AZ9" i="15"/>
  <c r="AZ101" i="15"/>
  <c r="AZ36" i="15"/>
  <c r="AU131" i="15"/>
  <c r="AZ53" i="15"/>
  <c r="AZ23" i="15"/>
  <c r="L112" i="2"/>
  <c r="AU78" i="15" s="1"/>
  <c r="L75" i="2"/>
  <c r="AU46" i="15" s="1"/>
  <c r="L33" i="2"/>
  <c r="AU13" i="15" s="1"/>
  <c r="AZ64" i="15"/>
  <c r="L101" i="2"/>
  <c r="AU69" i="15" s="1"/>
  <c r="L64" i="2"/>
  <c r="AU37" i="15" s="1"/>
  <c r="L23" i="2"/>
  <c r="AU4" i="15" s="1"/>
  <c r="L100" i="2"/>
  <c r="AU68" i="15" s="1"/>
  <c r="L63" i="2"/>
  <c r="AU36" i="15" s="1"/>
  <c r="L22" i="2"/>
  <c r="AU3" i="15" s="1"/>
  <c r="L132" i="2"/>
  <c r="AU94" i="15" s="1"/>
  <c r="AU109" i="15"/>
  <c r="AU126" i="15"/>
  <c r="L133" i="2"/>
  <c r="AU95" i="15" s="1"/>
  <c r="L94" i="2"/>
  <c r="AU63" i="15" s="1"/>
  <c r="L57" i="2"/>
  <c r="AU31" i="15" s="1"/>
  <c r="L145" i="2"/>
  <c r="AU106" i="15" s="1"/>
  <c r="AZ2" i="15"/>
  <c r="N2" i="15"/>
  <c r="N106" i="15"/>
  <c r="N94" i="15"/>
  <c r="N144" i="15"/>
  <c r="N82" i="15"/>
  <c r="O143" i="15"/>
  <c r="N61" i="15"/>
  <c r="N128" i="15"/>
  <c r="N52" i="15"/>
  <c r="O123" i="15"/>
  <c r="N40" i="15"/>
  <c r="N109" i="15"/>
  <c r="N37" i="15"/>
  <c r="O108" i="15"/>
  <c r="Q142" i="15"/>
  <c r="P80" i="15"/>
  <c r="O131" i="15"/>
  <c r="O124" i="15"/>
  <c r="Q111" i="15"/>
  <c r="Q143" i="15"/>
  <c r="N131" i="15"/>
  <c r="N124" i="15"/>
  <c r="O109" i="15"/>
  <c r="N90" i="15"/>
  <c r="O52" i="15"/>
  <c r="P143" i="15"/>
  <c r="O128" i="15"/>
  <c r="Q123" i="15"/>
  <c r="O88" i="15"/>
  <c r="O2" i="15"/>
  <c r="N135" i="15"/>
  <c r="N127" i="15"/>
  <c r="O120" i="15"/>
  <c r="N102" i="15"/>
  <c r="N74" i="15"/>
  <c r="O24" i="15"/>
  <c r="P123" i="15"/>
  <c r="P108" i="15"/>
  <c r="P127" i="15"/>
  <c r="O141" i="15"/>
  <c r="O127" i="15"/>
  <c r="P120" i="15"/>
  <c r="O80" i="15"/>
  <c r="P24" i="15"/>
  <c r="O144" i="15"/>
  <c r="N132" i="15"/>
  <c r="P126" i="15"/>
  <c r="N113" i="15"/>
  <c r="O97" i="15"/>
  <c r="O72" i="15"/>
  <c r="Q140" i="15"/>
  <c r="P130" i="15"/>
  <c r="P124" i="15"/>
  <c r="P116" i="15"/>
  <c r="P5" i="15"/>
  <c r="P9" i="15"/>
  <c r="P13" i="15"/>
  <c r="P17" i="15"/>
  <c r="P21" i="15"/>
  <c r="P25" i="15"/>
  <c r="P29" i="15"/>
  <c r="P33" i="15"/>
  <c r="P37" i="15"/>
  <c r="P41" i="15"/>
  <c r="P45" i="15"/>
  <c r="P49" i="15"/>
  <c r="P53" i="15"/>
  <c r="P57" i="15"/>
  <c r="P61" i="15"/>
  <c r="P65" i="15"/>
  <c r="P69" i="15"/>
  <c r="P6" i="15"/>
  <c r="P10" i="15"/>
  <c r="P14" i="15"/>
  <c r="P18" i="15"/>
  <c r="P22" i="15"/>
  <c r="P26" i="15"/>
  <c r="P30" i="15"/>
  <c r="P34" i="15"/>
  <c r="P38" i="15"/>
  <c r="P42" i="15"/>
  <c r="P46" i="15"/>
  <c r="P50" i="15"/>
  <c r="P54" i="15"/>
  <c r="P58" i="15"/>
  <c r="P62" i="15"/>
  <c r="P66" i="15"/>
  <c r="P70" i="15"/>
  <c r="P11" i="15"/>
  <c r="P12" i="15"/>
  <c r="P43" i="15"/>
  <c r="P44" i="15"/>
  <c r="P7" i="15"/>
  <c r="P8" i="15"/>
  <c r="P39" i="15"/>
  <c r="P40" i="15"/>
  <c r="P68" i="15"/>
  <c r="P74" i="15"/>
  <c r="P78" i="15"/>
  <c r="P82" i="15"/>
  <c r="P86" i="15"/>
  <c r="P90" i="15"/>
  <c r="P94" i="15"/>
  <c r="P98" i="15"/>
  <c r="P102" i="15"/>
  <c r="P106" i="15"/>
  <c r="P110" i="15"/>
  <c r="P3" i="15"/>
  <c r="P4" i="15"/>
  <c r="P35" i="15"/>
  <c r="P36" i="15"/>
  <c r="P31" i="15"/>
  <c r="P32" i="15"/>
  <c r="P63" i="15"/>
  <c r="P71" i="15"/>
  <c r="P75" i="15"/>
  <c r="P79" i="15"/>
  <c r="P83" i="15"/>
  <c r="P87" i="15"/>
  <c r="P91" i="15"/>
  <c r="P95" i="15"/>
  <c r="P99" i="15"/>
  <c r="P52" i="15"/>
  <c r="P73" i="15"/>
  <c r="P81" i="15"/>
  <c r="P89" i="15"/>
  <c r="P97" i="15"/>
  <c r="P27" i="15"/>
  <c r="P47" i="15"/>
  <c r="P51" i="15"/>
  <c r="P113" i="15"/>
  <c r="P117" i="15"/>
  <c r="P121" i="15"/>
  <c r="P125" i="15"/>
  <c r="P129" i="15"/>
  <c r="P133" i="15"/>
  <c r="P16" i="15"/>
  <c r="P56" i="15"/>
  <c r="P60" i="15"/>
  <c r="P64" i="15"/>
  <c r="P103" i="15"/>
  <c r="P59" i="15"/>
  <c r="P88" i="15"/>
  <c r="P107" i="15"/>
  <c r="P109" i="15"/>
  <c r="P128" i="15"/>
  <c r="P131" i="15"/>
  <c r="P134" i="15"/>
  <c r="P144" i="15"/>
  <c r="P101" i="15"/>
  <c r="P111" i="15"/>
  <c r="P15" i="15"/>
  <c r="P96" i="15"/>
  <c r="P132" i="15"/>
  <c r="P135" i="15"/>
  <c r="P20" i="15"/>
  <c r="P48" i="15"/>
  <c r="P55" i="15"/>
  <c r="P77" i="15"/>
  <c r="P136" i="15"/>
  <c r="P138" i="15"/>
  <c r="P145" i="15"/>
  <c r="P23" i="15"/>
  <c r="P28" i="15"/>
  <c r="P76" i="15"/>
  <c r="P85" i="15"/>
  <c r="P114" i="15"/>
  <c r="P137" i="15"/>
  <c r="P139" i="15"/>
  <c r="P19" i="15"/>
  <c r="P67" i="15"/>
  <c r="P84" i="15"/>
  <c r="P93" i="15"/>
  <c r="P105" i="15"/>
  <c r="P112" i="15"/>
  <c r="P115" i="15"/>
  <c r="P118" i="15"/>
  <c r="P92" i="15"/>
  <c r="P119" i="15"/>
  <c r="P122" i="15"/>
  <c r="P141" i="15"/>
  <c r="Q100" i="15"/>
  <c r="Q75" i="15"/>
  <c r="Q4" i="15"/>
  <c r="Q8" i="15"/>
  <c r="Q12" i="15"/>
  <c r="Q16" i="15"/>
  <c r="Q20" i="15"/>
  <c r="Q24" i="15"/>
  <c r="Q28" i="15"/>
  <c r="Q32" i="15"/>
  <c r="Q36" i="15"/>
  <c r="Q40" i="15"/>
  <c r="Q44" i="15"/>
  <c r="Q48" i="15"/>
  <c r="Q52" i="15"/>
  <c r="Q56" i="15"/>
  <c r="Q60" i="15"/>
  <c r="Q64" i="15"/>
  <c r="Q5" i="15"/>
  <c r="Q9" i="15"/>
  <c r="Q13" i="15"/>
  <c r="Q17" i="15"/>
  <c r="Q21" i="15"/>
  <c r="Q25" i="15"/>
  <c r="Q29" i="15"/>
  <c r="Q33" i="15"/>
  <c r="Q37" i="15"/>
  <c r="Q41" i="15"/>
  <c r="Q45" i="15"/>
  <c r="Q49" i="15"/>
  <c r="Q53" i="15"/>
  <c r="Q57" i="15"/>
  <c r="Q61" i="15"/>
  <c r="Q65" i="15"/>
  <c r="Q69" i="15"/>
  <c r="Q6" i="15"/>
  <c r="Q10" i="15"/>
  <c r="Q14" i="15"/>
  <c r="Q18" i="15"/>
  <c r="Q22" i="15"/>
  <c r="Q26" i="15"/>
  <c r="Q30" i="15"/>
  <c r="Q34" i="15"/>
  <c r="Q38" i="15"/>
  <c r="Q42" i="15"/>
  <c r="Q46" i="15"/>
  <c r="Q50" i="15"/>
  <c r="Q54" i="15"/>
  <c r="Q58" i="15"/>
  <c r="Q62" i="15"/>
  <c r="Q15" i="15"/>
  <c r="Q47" i="15"/>
  <c r="Q67" i="15"/>
  <c r="Q73" i="15"/>
  <c r="Q77" i="15"/>
  <c r="Q81" i="15"/>
  <c r="Q85" i="15"/>
  <c r="Q89" i="15"/>
  <c r="Q93" i="15"/>
  <c r="Q97" i="15"/>
  <c r="Q101" i="15"/>
  <c r="Q105" i="15"/>
  <c r="Q109" i="15"/>
  <c r="Q11" i="15"/>
  <c r="Q43" i="15"/>
  <c r="Q66" i="15"/>
  <c r="Q7" i="15"/>
  <c r="Q39" i="15"/>
  <c r="Q68" i="15"/>
  <c r="Q70" i="15"/>
  <c r="Q74" i="15"/>
  <c r="Q78" i="15"/>
  <c r="Q82" i="15"/>
  <c r="Q86" i="15"/>
  <c r="Q90" i="15"/>
  <c r="Q94" i="15"/>
  <c r="Q98" i="15"/>
  <c r="Q102" i="15"/>
  <c r="Q106" i="15"/>
  <c r="Q110" i="15"/>
  <c r="Q3" i="15"/>
  <c r="Q35" i="15"/>
  <c r="Q23" i="15"/>
  <c r="Q72" i="15"/>
  <c r="Q80" i="15"/>
  <c r="Q88" i="15"/>
  <c r="Q96" i="15"/>
  <c r="Q112" i="15"/>
  <c r="Q116" i="15"/>
  <c r="Q120" i="15"/>
  <c r="Q124" i="15"/>
  <c r="Q128" i="15"/>
  <c r="Q132" i="15"/>
  <c r="Q71" i="15"/>
  <c r="Q79" i="15"/>
  <c r="Q87" i="15"/>
  <c r="Q95" i="15"/>
  <c r="Q27" i="15"/>
  <c r="Q31" i="15"/>
  <c r="Q51" i="15"/>
  <c r="Q113" i="15"/>
  <c r="Q117" i="15"/>
  <c r="Q121" i="15"/>
  <c r="Q125" i="15"/>
  <c r="Q129" i="15"/>
  <c r="Q133" i="15"/>
  <c r="Q137" i="15"/>
  <c r="Q141" i="15"/>
  <c r="Q91" i="15"/>
  <c r="Q108" i="15"/>
  <c r="Q127" i="15"/>
  <c r="Q130" i="15"/>
  <c r="Q115" i="15"/>
  <c r="Q59" i="15"/>
  <c r="Q99" i="15"/>
  <c r="Q103" i="15"/>
  <c r="Q107" i="15"/>
  <c r="Q131" i="15"/>
  <c r="Q134" i="15"/>
  <c r="Q144" i="15"/>
  <c r="Q135" i="15"/>
  <c r="Q19" i="15"/>
  <c r="Q55" i="15"/>
  <c r="Q136" i="15"/>
  <c r="Q138" i="15"/>
  <c r="Q145" i="15"/>
  <c r="Q76" i="15"/>
  <c r="Q114" i="15"/>
  <c r="Q139" i="15"/>
  <c r="Q2" i="15"/>
  <c r="Q84" i="15"/>
  <c r="Q118" i="15"/>
  <c r="Q119" i="15"/>
  <c r="P100" i="15"/>
  <c r="Q92" i="15"/>
  <c r="Q122" i="15"/>
  <c r="Q104" i="15"/>
  <c r="Q83" i="15"/>
  <c r="P2" i="15"/>
  <c r="P142" i="15"/>
  <c r="Q126" i="15"/>
  <c r="P104" i="15"/>
  <c r="P72" i="15"/>
  <c r="N143" i="15"/>
  <c r="N142" i="15"/>
  <c r="N141" i="15"/>
  <c r="O140" i="15"/>
  <c r="N133" i="15"/>
  <c r="N123" i="15"/>
  <c r="N120" i="15"/>
  <c r="O119" i="15"/>
  <c r="O116" i="15"/>
  <c r="N111" i="15"/>
  <c r="O101" i="15"/>
  <c r="N97" i="15"/>
  <c r="O89" i="15"/>
  <c r="N86" i="15"/>
  <c r="O44" i="15"/>
  <c r="N29" i="15"/>
  <c r="N140" i="15"/>
  <c r="N129" i="15"/>
  <c r="N119" i="15"/>
  <c r="N116" i="15"/>
  <c r="O115" i="15"/>
  <c r="O112" i="15"/>
  <c r="O105" i="15"/>
  <c r="O93" i="15"/>
  <c r="N89" i="15"/>
  <c r="O81" i="15"/>
  <c r="N78" i="15"/>
  <c r="O67" i="15"/>
  <c r="N44" i="15"/>
  <c r="N8" i="15"/>
  <c r="O139" i="15"/>
  <c r="O137" i="15"/>
  <c r="N125" i="15"/>
  <c r="N115" i="15"/>
  <c r="N112" i="15"/>
  <c r="O85" i="15"/>
  <c r="N81" i="15"/>
  <c r="O73" i="15"/>
  <c r="N6" i="15"/>
  <c r="N10" i="15"/>
  <c r="N14" i="15"/>
  <c r="N18" i="15"/>
  <c r="N22" i="15"/>
  <c r="N26" i="15"/>
  <c r="N30" i="15"/>
  <c r="N34" i="15"/>
  <c r="N38" i="15"/>
  <c r="N42" i="15"/>
  <c r="N46" i="15"/>
  <c r="N50" i="15"/>
  <c r="N54" i="15"/>
  <c r="N58" i="15"/>
  <c r="N62" i="15"/>
  <c r="N66" i="15"/>
  <c r="N70" i="15"/>
  <c r="N3" i="15"/>
  <c r="N7" i="15"/>
  <c r="N11" i="15"/>
  <c r="N15" i="15"/>
  <c r="N19" i="15"/>
  <c r="N23" i="15"/>
  <c r="N27" i="15"/>
  <c r="N31" i="15"/>
  <c r="N35" i="15"/>
  <c r="N39" i="15"/>
  <c r="N43" i="15"/>
  <c r="N47" i="15"/>
  <c r="N51" i="15"/>
  <c r="N55" i="15"/>
  <c r="N59" i="15"/>
  <c r="N63" i="15"/>
  <c r="N67" i="15"/>
  <c r="N4" i="15"/>
  <c r="N25" i="15"/>
  <c r="N36" i="15"/>
  <c r="N57" i="15"/>
  <c r="N21" i="15"/>
  <c r="N32" i="15"/>
  <c r="N53" i="15"/>
  <c r="N71" i="15"/>
  <c r="N75" i="15"/>
  <c r="N79" i="15"/>
  <c r="N83" i="15"/>
  <c r="N87" i="15"/>
  <c r="N91" i="15"/>
  <c r="N95" i="15"/>
  <c r="N99" i="15"/>
  <c r="N103" i="15"/>
  <c r="N107" i="15"/>
  <c r="N17" i="15"/>
  <c r="N28" i="15"/>
  <c r="N49" i="15"/>
  <c r="N60" i="15"/>
  <c r="N64" i="15"/>
  <c r="N13" i="15"/>
  <c r="N24" i="15"/>
  <c r="N45" i="15"/>
  <c r="N56" i="15"/>
  <c r="N72" i="15"/>
  <c r="N76" i="15"/>
  <c r="N80" i="15"/>
  <c r="N84" i="15"/>
  <c r="N88" i="15"/>
  <c r="N92" i="15"/>
  <c r="N96" i="15"/>
  <c r="N100" i="15"/>
  <c r="N9" i="15"/>
  <c r="N12" i="15"/>
  <c r="N16" i="15"/>
  <c r="N110" i="15"/>
  <c r="N5" i="15"/>
  <c r="N41" i="15"/>
  <c r="N104" i="15"/>
  <c r="N114" i="15"/>
  <c r="N118" i="15"/>
  <c r="N122" i="15"/>
  <c r="N126" i="15"/>
  <c r="N130" i="15"/>
  <c r="N134" i="15"/>
  <c r="N20" i="15"/>
  <c r="N68" i="15"/>
  <c r="N77" i="15"/>
  <c r="N85" i="15"/>
  <c r="N93" i="15"/>
  <c r="N101" i="15"/>
  <c r="N105" i="15"/>
  <c r="N108" i="15"/>
  <c r="O145" i="15"/>
  <c r="N139" i="15"/>
  <c r="N138" i="15"/>
  <c r="N137" i="15"/>
  <c r="O136" i="15"/>
  <c r="N121" i="15"/>
  <c r="O77" i="15"/>
  <c r="N73" i="15"/>
  <c r="O69" i="15"/>
  <c r="O48" i="15"/>
  <c r="O5" i="15"/>
  <c r="O9" i="15"/>
  <c r="O13" i="15"/>
  <c r="O17" i="15"/>
  <c r="O21" i="15"/>
  <c r="O25" i="15"/>
  <c r="O29" i="15"/>
  <c r="O33" i="15"/>
  <c r="O37" i="15"/>
  <c r="O41" i="15"/>
  <c r="O45" i="15"/>
  <c r="O49" i="15"/>
  <c r="O53" i="15"/>
  <c r="O57" i="15"/>
  <c r="O61" i="15"/>
  <c r="O65" i="15"/>
  <c r="O6" i="15"/>
  <c r="O10" i="15"/>
  <c r="O14" i="15"/>
  <c r="O18" i="15"/>
  <c r="O22" i="15"/>
  <c r="O26" i="15"/>
  <c r="O30" i="15"/>
  <c r="O34" i="15"/>
  <c r="O38" i="15"/>
  <c r="O42" i="15"/>
  <c r="O46" i="15"/>
  <c r="O50" i="15"/>
  <c r="O54" i="15"/>
  <c r="O58" i="15"/>
  <c r="O62" i="15"/>
  <c r="O66" i="15"/>
  <c r="O70" i="15"/>
  <c r="O3" i="15"/>
  <c r="O7" i="15"/>
  <c r="O11" i="15"/>
  <c r="O15" i="15"/>
  <c r="O19" i="15"/>
  <c r="O23" i="15"/>
  <c r="O27" i="15"/>
  <c r="O31" i="15"/>
  <c r="O35" i="15"/>
  <c r="O39" i="15"/>
  <c r="O43" i="15"/>
  <c r="O47" i="15"/>
  <c r="O51" i="15"/>
  <c r="O55" i="15"/>
  <c r="O59" i="15"/>
  <c r="O63" i="15"/>
  <c r="O8" i="15"/>
  <c r="O40" i="15"/>
  <c r="O68" i="15"/>
  <c r="O74" i="15"/>
  <c r="O78" i="15"/>
  <c r="O82" i="15"/>
  <c r="O86" i="15"/>
  <c r="O90" i="15"/>
  <c r="O94" i="15"/>
  <c r="O98" i="15"/>
  <c r="O102" i="15"/>
  <c r="O106" i="15"/>
  <c r="O110" i="15"/>
  <c r="O4" i="15"/>
  <c r="O36" i="15"/>
  <c r="O32" i="15"/>
  <c r="O71" i="15"/>
  <c r="O75" i="15"/>
  <c r="O79" i="15"/>
  <c r="O83" i="15"/>
  <c r="O87" i="15"/>
  <c r="O91" i="15"/>
  <c r="O95" i="15"/>
  <c r="O99" i="15"/>
  <c r="O103" i="15"/>
  <c r="O107" i="15"/>
  <c r="O111" i="15"/>
  <c r="O28" i="15"/>
  <c r="O60" i="15"/>
  <c r="O64" i="15"/>
  <c r="O113" i="15"/>
  <c r="O117" i="15"/>
  <c r="O121" i="15"/>
  <c r="O125" i="15"/>
  <c r="O129" i="15"/>
  <c r="O133" i="15"/>
  <c r="O12" i="15"/>
  <c r="O16" i="15"/>
  <c r="O56" i="15"/>
  <c r="O76" i="15"/>
  <c r="O84" i="15"/>
  <c r="O92" i="15"/>
  <c r="O100" i="15"/>
  <c r="O104" i="15"/>
  <c r="O114" i="15"/>
  <c r="O118" i="15"/>
  <c r="O122" i="15"/>
  <c r="O126" i="15"/>
  <c r="O130" i="15"/>
  <c r="O134" i="15"/>
  <c r="O138" i="15"/>
  <c r="O142" i="15"/>
  <c r="N145" i="15"/>
  <c r="N136" i="15"/>
  <c r="O135" i="15"/>
  <c r="O132" i="15"/>
  <c r="N117" i="15"/>
  <c r="N98" i="15"/>
  <c r="O96" i="15"/>
  <c r="N69" i="15"/>
  <c r="N48" i="15"/>
  <c r="N33" i="15"/>
  <c r="R4" i="15" l="1"/>
  <c r="R8" i="15"/>
  <c r="R12" i="15"/>
  <c r="R16" i="15"/>
  <c r="R20" i="15"/>
  <c r="R24" i="15"/>
  <c r="R28" i="15"/>
  <c r="R32" i="15"/>
  <c r="R36" i="15"/>
  <c r="R40" i="15"/>
  <c r="R44" i="15"/>
  <c r="R48" i="15"/>
  <c r="R52" i="15"/>
  <c r="R56" i="15"/>
  <c r="R60" i="15"/>
  <c r="R64" i="15"/>
  <c r="R68" i="15"/>
  <c r="R5" i="15"/>
  <c r="R9" i="15"/>
  <c r="R13" i="15"/>
  <c r="R17" i="15"/>
  <c r="R21" i="15"/>
  <c r="R25" i="15"/>
  <c r="R29" i="15"/>
  <c r="R33" i="15"/>
  <c r="R37" i="15"/>
  <c r="R41" i="15"/>
  <c r="R45" i="15"/>
  <c r="R49" i="15"/>
  <c r="R53" i="15"/>
  <c r="R57" i="15"/>
  <c r="R61" i="15"/>
  <c r="R65" i="15"/>
  <c r="R69" i="15"/>
  <c r="R19" i="15"/>
  <c r="R30" i="15"/>
  <c r="R51" i="15"/>
  <c r="R62" i="15"/>
  <c r="R15" i="15"/>
  <c r="R26" i="15"/>
  <c r="R47" i="15"/>
  <c r="R58" i="15"/>
  <c r="R67" i="15"/>
  <c r="R73" i="15"/>
  <c r="R77" i="15"/>
  <c r="R81" i="15"/>
  <c r="R85" i="15"/>
  <c r="R89" i="15"/>
  <c r="R93" i="15"/>
  <c r="R97" i="15"/>
  <c r="R101" i="15"/>
  <c r="R105" i="15"/>
  <c r="R109" i="15"/>
  <c r="R11" i="15"/>
  <c r="R22" i="15"/>
  <c r="R43" i="15"/>
  <c r="R54" i="15"/>
  <c r="R66" i="15"/>
  <c r="R7" i="15"/>
  <c r="R18" i="15"/>
  <c r="R39" i="15"/>
  <c r="R50" i="15"/>
  <c r="R70" i="15"/>
  <c r="R74" i="15"/>
  <c r="R78" i="15"/>
  <c r="R82" i="15"/>
  <c r="R86" i="15"/>
  <c r="R90" i="15"/>
  <c r="R94" i="15"/>
  <c r="R98" i="15"/>
  <c r="R102" i="15"/>
  <c r="R3" i="15"/>
  <c r="R46" i="15"/>
  <c r="R106" i="15"/>
  <c r="R111" i="15"/>
  <c r="R23" i="15"/>
  <c r="R35" i="15"/>
  <c r="R72" i="15"/>
  <c r="R80" i="15"/>
  <c r="R88" i="15"/>
  <c r="R96" i="15"/>
  <c r="R110" i="15"/>
  <c r="R112" i="15"/>
  <c r="R116" i="15"/>
  <c r="R120" i="15"/>
  <c r="R124" i="15"/>
  <c r="R128" i="15"/>
  <c r="R132" i="15"/>
  <c r="R6" i="15"/>
  <c r="R42" i="15"/>
  <c r="R71" i="15"/>
  <c r="R79" i="15"/>
  <c r="R87" i="15"/>
  <c r="R95" i="15"/>
  <c r="R14" i="15"/>
  <c r="R83" i="15"/>
  <c r="R100" i="15"/>
  <c r="R113" i="15"/>
  <c r="R123" i="15"/>
  <c r="R126" i="15"/>
  <c r="R143" i="15"/>
  <c r="R76" i="15"/>
  <c r="R114" i="15"/>
  <c r="R34" i="15"/>
  <c r="R91" i="15"/>
  <c r="R108" i="15"/>
  <c r="R117" i="15"/>
  <c r="R127" i="15"/>
  <c r="R130" i="15"/>
  <c r="R27" i="15"/>
  <c r="R59" i="15"/>
  <c r="R99" i="15"/>
  <c r="R103" i="15"/>
  <c r="R107" i="15"/>
  <c r="R121" i="15"/>
  <c r="R131" i="15"/>
  <c r="R134" i="15"/>
  <c r="R144" i="15"/>
  <c r="R125" i="15"/>
  <c r="R135" i="15"/>
  <c r="R2" i="15"/>
  <c r="R10" i="15"/>
  <c r="R55" i="15"/>
  <c r="R129" i="15"/>
  <c r="R136" i="15"/>
  <c r="R137" i="15"/>
  <c r="R138" i="15"/>
  <c r="R145" i="15"/>
  <c r="R118" i="15"/>
  <c r="R139" i="15"/>
  <c r="R140" i="15"/>
  <c r="R31" i="15"/>
  <c r="R104" i="15"/>
  <c r="R122" i="15"/>
  <c r="R142" i="15"/>
  <c r="R38" i="15"/>
  <c r="R92" i="15"/>
  <c r="R115" i="15"/>
  <c r="R119" i="15"/>
  <c r="R63" i="15"/>
  <c r="R75" i="15"/>
  <c r="R84" i="15"/>
  <c r="R141" i="15"/>
  <c r="R133" i="15"/>
  <c r="AW145" i="15"/>
  <c r="AW144" i="15"/>
  <c r="AW143" i="15"/>
  <c r="AW142" i="15"/>
  <c r="AW141" i="15"/>
  <c r="M2" i="15" l="1"/>
  <c r="L2" i="15"/>
  <c r="K2" i="15"/>
  <c r="J2" i="15"/>
  <c r="A2" i="15"/>
  <c r="F161" i="2"/>
  <c r="B4" i="17"/>
  <c r="D4" i="17"/>
  <c r="M161" i="2"/>
  <c r="N161" i="2" s="1"/>
  <c r="M11" i="2"/>
  <c r="M12" i="2"/>
  <c r="M13" i="2"/>
  <c r="M14" i="2"/>
  <c r="A16" i="15" l="1"/>
  <c r="A105" i="15"/>
  <c r="A106" i="15"/>
  <c r="A107" i="15"/>
  <c r="A108" i="15"/>
  <c r="AJ3" i="15"/>
  <c r="AJ7" i="15"/>
  <c r="AJ11" i="15"/>
  <c r="AJ15" i="15"/>
  <c r="AJ19" i="15"/>
  <c r="AJ23" i="15"/>
  <c r="AJ27" i="15"/>
  <c r="AJ31" i="15"/>
  <c r="AJ35" i="15"/>
  <c r="AJ39" i="15"/>
  <c r="AJ43" i="15"/>
  <c r="AJ47" i="15"/>
  <c r="AJ51" i="15"/>
  <c r="AJ6" i="15"/>
  <c r="AJ13" i="15"/>
  <c r="AJ32" i="15"/>
  <c r="AJ38" i="15"/>
  <c r="AJ45" i="15"/>
  <c r="AJ60" i="15"/>
  <c r="AJ64" i="15"/>
  <c r="AJ68" i="15"/>
  <c r="AJ72" i="15"/>
  <c r="AJ76" i="15"/>
  <c r="AJ80" i="15"/>
  <c r="AJ84" i="15"/>
  <c r="AJ88" i="15"/>
  <c r="AJ92" i="15"/>
  <c r="AJ96" i="15"/>
  <c r="AJ100" i="15"/>
  <c r="AJ104" i="15"/>
  <c r="AJ108" i="15"/>
  <c r="AJ112" i="15"/>
  <c r="AJ116" i="15"/>
  <c r="AJ120" i="15"/>
  <c r="AJ124" i="15"/>
  <c r="AJ128" i="15"/>
  <c r="AJ132" i="15"/>
  <c r="AJ136" i="15"/>
  <c r="AJ140" i="15"/>
  <c r="AJ144" i="15"/>
  <c r="AJ20" i="15"/>
  <c r="AJ26" i="15"/>
  <c r="AJ33" i="15"/>
  <c r="AJ56" i="15"/>
  <c r="AJ12" i="15"/>
  <c r="AJ44" i="15"/>
  <c r="AJ8" i="15"/>
  <c r="AJ14" i="15"/>
  <c r="AJ21" i="15"/>
  <c r="AJ40" i="15"/>
  <c r="AJ46" i="15"/>
  <c r="AJ52" i="15"/>
  <c r="AJ57" i="15"/>
  <c r="AJ61" i="15"/>
  <c r="AJ65" i="15"/>
  <c r="AJ69" i="15"/>
  <c r="AJ73" i="15"/>
  <c r="AJ77" i="15"/>
  <c r="AJ81" i="15"/>
  <c r="AJ85" i="15"/>
  <c r="AJ89" i="15"/>
  <c r="AJ93" i="15"/>
  <c r="AJ97" i="15"/>
  <c r="AJ101" i="15"/>
  <c r="AJ105" i="15"/>
  <c r="AJ109" i="15"/>
  <c r="AJ113" i="15"/>
  <c r="AJ117" i="15"/>
  <c r="AJ121" i="15"/>
  <c r="AJ125" i="15"/>
  <c r="AJ129" i="15"/>
  <c r="AJ133" i="15"/>
  <c r="AJ137" i="15"/>
  <c r="AJ141" i="15"/>
  <c r="AJ145" i="15"/>
  <c r="AJ9" i="15"/>
  <c r="AJ28" i="15"/>
  <c r="AJ34" i="15"/>
  <c r="AJ41" i="15"/>
  <c r="AJ53" i="15"/>
  <c r="AJ16" i="15"/>
  <c r="AJ22" i="15"/>
  <c r="AJ29" i="15"/>
  <c r="AJ48" i="15"/>
  <c r="AJ58" i="15"/>
  <c r="AJ62" i="15"/>
  <c r="AJ66" i="15"/>
  <c r="AJ70" i="15"/>
  <c r="AJ74" i="15"/>
  <c r="AJ78" i="15"/>
  <c r="AJ82" i="15"/>
  <c r="AJ86" i="15"/>
  <c r="AJ90" i="15"/>
  <c r="AJ94" i="15"/>
  <c r="AJ98" i="15"/>
  <c r="AJ102" i="15"/>
  <c r="AJ106" i="15"/>
  <c r="AJ110" i="15"/>
  <c r="AJ114" i="15"/>
  <c r="AJ118" i="15"/>
  <c r="AJ122" i="15"/>
  <c r="AJ126" i="15"/>
  <c r="AJ130" i="15"/>
  <c r="AJ134" i="15"/>
  <c r="AJ138" i="15"/>
  <c r="AJ142" i="15"/>
  <c r="AJ18" i="15"/>
  <c r="AJ50" i="15"/>
  <c r="AJ4" i="15"/>
  <c r="AJ10" i="15"/>
  <c r="AJ17" i="15"/>
  <c r="AJ36" i="15"/>
  <c r="AJ42" i="15"/>
  <c r="AJ49" i="15"/>
  <c r="AJ54" i="15"/>
  <c r="AJ5" i="15"/>
  <c r="AJ24" i="15"/>
  <c r="AJ30" i="15"/>
  <c r="AJ37" i="15"/>
  <c r="AJ59" i="15"/>
  <c r="AJ63" i="15"/>
  <c r="AJ67" i="15"/>
  <c r="AJ71" i="15"/>
  <c r="AJ75" i="15"/>
  <c r="AJ79" i="15"/>
  <c r="AJ83" i="15"/>
  <c r="AJ87" i="15"/>
  <c r="AJ91" i="15"/>
  <c r="AJ95" i="15"/>
  <c r="AJ99" i="15"/>
  <c r="AJ103" i="15"/>
  <c r="AJ107" i="15"/>
  <c r="AJ111" i="15"/>
  <c r="AJ115" i="15"/>
  <c r="AJ119" i="15"/>
  <c r="AJ123" i="15"/>
  <c r="AJ127" i="15"/>
  <c r="AJ131" i="15"/>
  <c r="AJ135" i="15"/>
  <c r="AJ139" i="15"/>
  <c r="AJ143" i="15"/>
  <c r="AJ25" i="15"/>
  <c r="AJ55" i="15"/>
  <c r="M15" i="2"/>
  <c r="AJ2" i="15"/>
  <c r="F155" i="2" l="1"/>
  <c r="AQ16" i="15"/>
  <c r="AQ105" i="15"/>
  <c r="AQ106" i="15"/>
  <c r="AQ107" i="15"/>
  <c r="AQ108" i="15"/>
  <c r="D144" i="2"/>
  <c r="D145" i="2"/>
  <c r="D147" i="2"/>
  <c r="D148" i="2"/>
  <c r="D37" i="2"/>
  <c r="G134" i="5" l="1"/>
  <c r="G135" i="5"/>
  <c r="G136" i="5"/>
  <c r="G133" i="5"/>
  <c r="D133" i="5"/>
  <c r="D134" i="5"/>
  <c r="D135" i="5"/>
  <c r="D136" i="5"/>
  <c r="G17" i="5"/>
  <c r="G16" i="5"/>
  <c r="D16" i="5"/>
  <c r="G3" i="5"/>
  <c r="G4" i="5"/>
  <c r="G5" i="5"/>
  <c r="G6" i="5"/>
  <c r="G7" i="5"/>
  <c r="G8" i="5"/>
  <c r="G9" i="5"/>
  <c r="G10" i="5"/>
  <c r="G11" i="5"/>
  <c r="G12" i="5"/>
  <c r="G13" i="5"/>
  <c r="G14" i="5"/>
  <c r="G15"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5" i="5"/>
  <c r="G86" i="5"/>
  <c r="G87" i="5"/>
  <c r="G88" i="5"/>
  <c r="G89" i="5"/>
  <c r="G90" i="5"/>
  <c r="G91" i="5"/>
  <c r="G92" i="5"/>
  <c r="G93" i="5"/>
  <c r="G94" i="5"/>
  <c r="G95" i="5"/>
  <c r="G96" i="5"/>
  <c r="G97" i="5"/>
  <c r="G98" i="5"/>
  <c r="G99" i="5"/>
  <c r="G100" i="5"/>
  <c r="G101" i="5"/>
  <c r="G102" i="5"/>
  <c r="G103" i="5"/>
  <c r="G104" i="5"/>
  <c r="G105" i="5"/>
  <c r="G106" i="5"/>
  <c r="G107" i="5"/>
  <c r="G108" i="5"/>
  <c r="G109" i="5"/>
  <c r="G110" i="5"/>
  <c r="G111" i="5"/>
  <c r="G112" i="5"/>
  <c r="G113" i="5"/>
  <c r="G114" i="5"/>
  <c r="G115" i="5"/>
  <c r="G116" i="5"/>
  <c r="G117" i="5"/>
  <c r="G118" i="5"/>
  <c r="G119" i="5"/>
  <c r="G120" i="5"/>
  <c r="G121" i="5"/>
  <c r="G122" i="5"/>
  <c r="G123" i="5"/>
  <c r="G124" i="5"/>
  <c r="G125" i="5"/>
  <c r="G126" i="5"/>
  <c r="G127" i="5"/>
  <c r="G128" i="5"/>
  <c r="G129" i="5"/>
  <c r="G130" i="5"/>
  <c r="G131" i="5"/>
  <c r="G132" i="5"/>
  <c r="G137" i="5"/>
  <c r="G138" i="5"/>
  <c r="G139" i="5"/>
  <c r="AP140" i="15" s="1"/>
  <c r="G2" i="5"/>
  <c r="AP139" i="15" l="1"/>
  <c r="AP138" i="15"/>
  <c r="X5" i="15"/>
  <c r="X9" i="15"/>
  <c r="X13" i="15"/>
  <c r="X17" i="15"/>
  <c r="X21" i="15"/>
  <c r="X25" i="15"/>
  <c r="X29" i="15"/>
  <c r="X33" i="15"/>
  <c r="X37" i="15"/>
  <c r="X41" i="15"/>
  <c r="X45" i="15"/>
  <c r="X49" i="15"/>
  <c r="X53" i="15"/>
  <c r="X57" i="15"/>
  <c r="X61" i="15"/>
  <c r="X65" i="15"/>
  <c r="X69" i="15"/>
  <c r="X6" i="15"/>
  <c r="X10" i="15"/>
  <c r="X14" i="15"/>
  <c r="X18" i="15"/>
  <c r="X22" i="15"/>
  <c r="X26" i="15"/>
  <c r="X30" i="15"/>
  <c r="X34" i="15"/>
  <c r="X38" i="15"/>
  <c r="X42" i="15"/>
  <c r="X46" i="15"/>
  <c r="X50" i="15"/>
  <c r="X54" i="15"/>
  <c r="X58" i="15"/>
  <c r="X62" i="15"/>
  <c r="X66" i="15"/>
  <c r="X4" i="15"/>
  <c r="X7" i="15"/>
  <c r="X36" i="15"/>
  <c r="X39" i="15"/>
  <c r="X68" i="15"/>
  <c r="X3" i="15"/>
  <c r="X32" i="15"/>
  <c r="X35" i="15"/>
  <c r="X70" i="15"/>
  <c r="X74" i="15"/>
  <c r="X78" i="15"/>
  <c r="X82" i="15"/>
  <c r="X86" i="15"/>
  <c r="X90" i="15"/>
  <c r="X94" i="15"/>
  <c r="X98" i="15"/>
  <c r="X102" i="15"/>
  <c r="X106" i="15"/>
  <c r="X28" i="15"/>
  <c r="X31" i="15"/>
  <c r="X60" i="15"/>
  <c r="X64" i="15"/>
  <c r="X24" i="15"/>
  <c r="X27" i="15"/>
  <c r="X56" i="15"/>
  <c r="X59" i="15"/>
  <c r="X63" i="15"/>
  <c r="X71" i="15"/>
  <c r="X75" i="15"/>
  <c r="X79" i="15"/>
  <c r="X83" i="15"/>
  <c r="X87" i="15"/>
  <c r="X91" i="15"/>
  <c r="X95" i="15"/>
  <c r="X99" i="15"/>
  <c r="X16" i="15"/>
  <c r="X8" i="15"/>
  <c r="X20" i="15"/>
  <c r="X103" i="15"/>
  <c r="X113" i="15"/>
  <c r="X117" i="15"/>
  <c r="X121" i="15"/>
  <c r="X125" i="15"/>
  <c r="X129" i="15"/>
  <c r="X133" i="15"/>
  <c r="X15" i="15"/>
  <c r="X55" i="15"/>
  <c r="X77" i="15"/>
  <c r="X85" i="15"/>
  <c r="X93" i="15"/>
  <c r="X101" i="15"/>
  <c r="X105" i="15"/>
  <c r="X107" i="15"/>
  <c r="X23" i="15"/>
  <c r="X48" i="15"/>
  <c r="X73" i="15"/>
  <c r="X131" i="15"/>
  <c r="X144" i="15"/>
  <c r="X80" i="15"/>
  <c r="X119" i="15"/>
  <c r="X11" i="15"/>
  <c r="X44" i="15"/>
  <c r="X51" i="15"/>
  <c r="X81" i="15"/>
  <c r="X135" i="15"/>
  <c r="X138" i="15"/>
  <c r="X19" i="15"/>
  <c r="X47" i="15"/>
  <c r="X67" i="15"/>
  <c r="X76" i="15"/>
  <c r="X89" i="15"/>
  <c r="X112" i="15"/>
  <c r="X114" i="15"/>
  <c r="X136" i="15"/>
  <c r="X137" i="15"/>
  <c r="X145" i="15"/>
  <c r="X12" i="15"/>
  <c r="X84" i="15"/>
  <c r="X97" i="15"/>
  <c r="X111" i="15"/>
  <c r="X116" i="15"/>
  <c r="X118" i="15"/>
  <c r="X139" i="15"/>
  <c r="X52" i="15"/>
  <c r="X72" i="15"/>
  <c r="X92" i="15"/>
  <c r="X104" i="15"/>
  <c r="X115" i="15"/>
  <c r="X120" i="15"/>
  <c r="X122" i="15"/>
  <c r="X142" i="15"/>
  <c r="X40" i="15"/>
  <c r="X100" i="15"/>
  <c r="X109" i="15"/>
  <c r="X110" i="15"/>
  <c r="X128" i="15"/>
  <c r="X143" i="15"/>
  <c r="X43" i="15"/>
  <c r="X132" i="15"/>
  <c r="X141" i="15"/>
  <c r="X88" i="15"/>
  <c r="X124" i="15"/>
  <c r="X130" i="15"/>
  <c r="X96" i="15"/>
  <c r="X134" i="15"/>
  <c r="X140" i="15"/>
  <c r="X127" i="15"/>
  <c r="X108" i="15"/>
  <c r="X123" i="15"/>
  <c r="X126" i="15"/>
  <c r="X2" i="15"/>
  <c r="W5" i="15"/>
  <c r="W9" i="15"/>
  <c r="W13" i="15"/>
  <c r="W17" i="15"/>
  <c r="W21" i="15"/>
  <c r="W25" i="15"/>
  <c r="W29" i="15"/>
  <c r="W33" i="15"/>
  <c r="W37" i="15"/>
  <c r="W41" i="15"/>
  <c r="W45" i="15"/>
  <c r="W49" i="15"/>
  <c r="W53" i="15"/>
  <c r="W57" i="15"/>
  <c r="W61" i="15"/>
  <c r="W65" i="15"/>
  <c r="W6" i="15"/>
  <c r="W10" i="15"/>
  <c r="W14" i="15"/>
  <c r="W18" i="15"/>
  <c r="W22" i="15"/>
  <c r="W26" i="15"/>
  <c r="W30" i="15"/>
  <c r="W34" i="15"/>
  <c r="W38" i="15"/>
  <c r="W42" i="15"/>
  <c r="W46" i="15"/>
  <c r="W50" i="15"/>
  <c r="W54" i="15"/>
  <c r="W58" i="15"/>
  <c r="W62" i="15"/>
  <c r="W66" i="15"/>
  <c r="W3" i="15"/>
  <c r="W7" i="15"/>
  <c r="W11" i="15"/>
  <c r="W15" i="15"/>
  <c r="W19" i="15"/>
  <c r="W23" i="15"/>
  <c r="W27" i="15"/>
  <c r="W31" i="15"/>
  <c r="W35" i="15"/>
  <c r="W39" i="15"/>
  <c r="W43" i="15"/>
  <c r="W47" i="15"/>
  <c r="W51" i="15"/>
  <c r="W55" i="15"/>
  <c r="W59" i="15"/>
  <c r="W32" i="15"/>
  <c r="W70" i="15"/>
  <c r="W74" i="15"/>
  <c r="W78" i="15"/>
  <c r="W82" i="15"/>
  <c r="W86" i="15"/>
  <c r="W90" i="15"/>
  <c r="W94" i="15"/>
  <c r="W98" i="15"/>
  <c r="W102" i="15"/>
  <c r="W106" i="15"/>
  <c r="W110" i="15"/>
  <c r="W28" i="15"/>
  <c r="W60" i="15"/>
  <c r="W64" i="15"/>
  <c r="W24" i="15"/>
  <c r="W56" i="15"/>
  <c r="W63" i="15"/>
  <c r="W71" i="15"/>
  <c r="W75" i="15"/>
  <c r="W79" i="15"/>
  <c r="W83" i="15"/>
  <c r="W87" i="15"/>
  <c r="W91" i="15"/>
  <c r="W95" i="15"/>
  <c r="W99" i="15"/>
  <c r="W103" i="15"/>
  <c r="W107" i="15"/>
  <c r="W111" i="15"/>
  <c r="W20" i="15"/>
  <c r="W52" i="15"/>
  <c r="W8" i="15"/>
  <c r="W113" i="15"/>
  <c r="W117" i="15"/>
  <c r="W121" i="15"/>
  <c r="W125" i="15"/>
  <c r="W129" i="15"/>
  <c r="W133" i="15"/>
  <c r="W77" i="15"/>
  <c r="W85" i="15"/>
  <c r="W93" i="15"/>
  <c r="W101" i="15"/>
  <c r="W105" i="15"/>
  <c r="W44" i="15"/>
  <c r="W69" i="15"/>
  <c r="W76" i="15"/>
  <c r="W84" i="15"/>
  <c r="W92" i="15"/>
  <c r="W100" i="15"/>
  <c r="W104" i="15"/>
  <c r="W109" i="15"/>
  <c r="W114" i="15"/>
  <c r="W118" i="15"/>
  <c r="W122" i="15"/>
  <c r="W126" i="15"/>
  <c r="W130" i="15"/>
  <c r="W134" i="15"/>
  <c r="W138" i="15"/>
  <c r="W142" i="15"/>
  <c r="W36" i="15"/>
  <c r="W81" i="15"/>
  <c r="W135" i="15"/>
  <c r="W88" i="15"/>
  <c r="W67" i="15"/>
  <c r="W89" i="15"/>
  <c r="W112" i="15"/>
  <c r="W136" i="15"/>
  <c r="W137" i="15"/>
  <c r="W145" i="15"/>
  <c r="W12" i="15"/>
  <c r="W97" i="15"/>
  <c r="W116" i="15"/>
  <c r="W139" i="15"/>
  <c r="W68" i="15"/>
  <c r="W72" i="15"/>
  <c r="W115" i="15"/>
  <c r="W120" i="15"/>
  <c r="W40" i="15"/>
  <c r="W80" i="15"/>
  <c r="W119" i="15"/>
  <c r="W124" i="15"/>
  <c r="W140" i="15"/>
  <c r="W141" i="15"/>
  <c r="W16" i="15"/>
  <c r="W132" i="15"/>
  <c r="W4" i="15"/>
  <c r="W128" i="15"/>
  <c r="W48" i="15"/>
  <c r="W96" i="15"/>
  <c r="W144" i="15"/>
  <c r="W127" i="15"/>
  <c r="W108" i="15"/>
  <c r="W123" i="15"/>
  <c r="W73" i="15"/>
  <c r="W143" i="15"/>
  <c r="W131" i="15"/>
  <c r="AP137" i="15"/>
  <c r="D137" i="5"/>
  <c r="D138" i="5"/>
  <c r="D139" i="5"/>
  <c r="Y4" i="15" l="1"/>
  <c r="Y8" i="15"/>
  <c r="Y12" i="15"/>
  <c r="Y16" i="15"/>
  <c r="Y20" i="15"/>
  <c r="Y24" i="15"/>
  <c r="Y28" i="15"/>
  <c r="Y32" i="15"/>
  <c r="Y36" i="15"/>
  <c r="Y40" i="15"/>
  <c r="Y44" i="15"/>
  <c r="Y48" i="15"/>
  <c r="Y52" i="15"/>
  <c r="Y56" i="15"/>
  <c r="Y60" i="15"/>
  <c r="Y64" i="15"/>
  <c r="Y5" i="15"/>
  <c r="Y9" i="15"/>
  <c r="Y13" i="15"/>
  <c r="Y17" i="15"/>
  <c r="Y21" i="15"/>
  <c r="Y25" i="15"/>
  <c r="Y29" i="15"/>
  <c r="Y33" i="15"/>
  <c r="Y37" i="15"/>
  <c r="Y41" i="15"/>
  <c r="Y45" i="15"/>
  <c r="Y49" i="15"/>
  <c r="Y53" i="15"/>
  <c r="Y57" i="15"/>
  <c r="Y61" i="15"/>
  <c r="Y65" i="15"/>
  <c r="Y69" i="15"/>
  <c r="Y6" i="15"/>
  <c r="Y10" i="15"/>
  <c r="Y14" i="15"/>
  <c r="Y18" i="15"/>
  <c r="Y22" i="15"/>
  <c r="Y26" i="15"/>
  <c r="Y30" i="15"/>
  <c r="Y34" i="15"/>
  <c r="Y38" i="15"/>
  <c r="Y42" i="15"/>
  <c r="Y46" i="15"/>
  <c r="Y50" i="15"/>
  <c r="Y54" i="15"/>
  <c r="Y58" i="15"/>
  <c r="Y62" i="15"/>
  <c r="Y11" i="15"/>
  <c r="Y43" i="15"/>
  <c r="Y67" i="15"/>
  <c r="Y73" i="15"/>
  <c r="Y77" i="15"/>
  <c r="Y81" i="15"/>
  <c r="Y85" i="15"/>
  <c r="Y89" i="15"/>
  <c r="Y93" i="15"/>
  <c r="Y97" i="15"/>
  <c r="Y101" i="15"/>
  <c r="Y105" i="15"/>
  <c r="Y109" i="15"/>
  <c r="Y7" i="15"/>
  <c r="Y39" i="15"/>
  <c r="Y68" i="15"/>
  <c r="Y3" i="15"/>
  <c r="Y35" i="15"/>
  <c r="Y70" i="15"/>
  <c r="Y74" i="15"/>
  <c r="Y78" i="15"/>
  <c r="Y82" i="15"/>
  <c r="Y86" i="15"/>
  <c r="Y90" i="15"/>
  <c r="Y94" i="15"/>
  <c r="Y98" i="15"/>
  <c r="Y102" i="15"/>
  <c r="Y106" i="15"/>
  <c r="Y110" i="15"/>
  <c r="Y31" i="15"/>
  <c r="Y27" i="15"/>
  <c r="Y51" i="15"/>
  <c r="Y72" i="15"/>
  <c r="Y80" i="15"/>
  <c r="Y88" i="15"/>
  <c r="Y96" i="15"/>
  <c r="Y112" i="15"/>
  <c r="Y116" i="15"/>
  <c r="Y120" i="15"/>
  <c r="Y124" i="15"/>
  <c r="Y128" i="15"/>
  <c r="Y132" i="15"/>
  <c r="Y66" i="15"/>
  <c r="Y103" i="15"/>
  <c r="Y113" i="15"/>
  <c r="Y117" i="15"/>
  <c r="Y121" i="15"/>
  <c r="Y125" i="15"/>
  <c r="Y129" i="15"/>
  <c r="Y133" i="15"/>
  <c r="Y137" i="15"/>
  <c r="Y141" i="15"/>
  <c r="Y71" i="15"/>
  <c r="Y108" i="15"/>
  <c r="Y127" i="15"/>
  <c r="Y134" i="15"/>
  <c r="Y83" i="15"/>
  <c r="Y92" i="15"/>
  <c r="Y122" i="15"/>
  <c r="Y23" i="15"/>
  <c r="Y55" i="15"/>
  <c r="Y79" i="15"/>
  <c r="Y131" i="15"/>
  <c r="Y144" i="15"/>
  <c r="Y87" i="15"/>
  <c r="Y135" i="15"/>
  <c r="Y138" i="15"/>
  <c r="Y19" i="15"/>
  <c r="Y47" i="15"/>
  <c r="Y76" i="15"/>
  <c r="Y95" i="15"/>
  <c r="Y114" i="15"/>
  <c r="Y136" i="15"/>
  <c r="Y145" i="15"/>
  <c r="Y63" i="15"/>
  <c r="Y75" i="15"/>
  <c r="Y84" i="15"/>
  <c r="Y111" i="15"/>
  <c r="Y118" i="15"/>
  <c r="Y139" i="15"/>
  <c r="Y104" i="15"/>
  <c r="Y115" i="15"/>
  <c r="Y100" i="15"/>
  <c r="Y119" i="15"/>
  <c r="Y123" i="15"/>
  <c r="Y107" i="15"/>
  <c r="Y126" i="15"/>
  <c r="Y142" i="15"/>
  <c r="Y130" i="15"/>
  <c r="Y91" i="15"/>
  <c r="Y140" i="15"/>
  <c r="Y15" i="15"/>
  <c r="Y143" i="15"/>
  <c r="Y59" i="15"/>
  <c r="Y99" i="15"/>
  <c r="Y2" i="15"/>
  <c r="Z4" i="15"/>
  <c r="Z8" i="15"/>
  <c r="Z12" i="15"/>
  <c r="Z16" i="15"/>
  <c r="Z20" i="15"/>
  <c r="Z24" i="15"/>
  <c r="Z28" i="15"/>
  <c r="Z32" i="15"/>
  <c r="Z36" i="15"/>
  <c r="Z40" i="15"/>
  <c r="Z44" i="15"/>
  <c r="Z48" i="15"/>
  <c r="Z52" i="15"/>
  <c r="Z56" i="15"/>
  <c r="Z60" i="15"/>
  <c r="Z64" i="15"/>
  <c r="Z68" i="15"/>
  <c r="Z5" i="15"/>
  <c r="Z9" i="15"/>
  <c r="Z13" i="15"/>
  <c r="Z17" i="15"/>
  <c r="Z21" i="15"/>
  <c r="Z25" i="15"/>
  <c r="Z29" i="15"/>
  <c r="Z33" i="15"/>
  <c r="Z37" i="15"/>
  <c r="Z41" i="15"/>
  <c r="Z45" i="15"/>
  <c r="Z49" i="15"/>
  <c r="Z53" i="15"/>
  <c r="Z57" i="15"/>
  <c r="Z61" i="15"/>
  <c r="Z65" i="15"/>
  <c r="Z69" i="15"/>
  <c r="Z15" i="15"/>
  <c r="Z18" i="15"/>
  <c r="Z47" i="15"/>
  <c r="Z50" i="15"/>
  <c r="Z66" i="15"/>
  <c r="Z11" i="15"/>
  <c r="Z14" i="15"/>
  <c r="Z43" i="15"/>
  <c r="Z46" i="15"/>
  <c r="Z67" i="15"/>
  <c r="Z73" i="15"/>
  <c r="Z77" i="15"/>
  <c r="Z81" i="15"/>
  <c r="Z85" i="15"/>
  <c r="Z89" i="15"/>
  <c r="Z93" i="15"/>
  <c r="Z97" i="15"/>
  <c r="Z101" i="15"/>
  <c r="Z105" i="15"/>
  <c r="Z109" i="15"/>
  <c r="Z7" i="15"/>
  <c r="Z10" i="15"/>
  <c r="Z39" i="15"/>
  <c r="Z42" i="15"/>
  <c r="Z3" i="15"/>
  <c r="Z6" i="15"/>
  <c r="Z35" i="15"/>
  <c r="Z38" i="15"/>
  <c r="Z70" i="15"/>
  <c r="Z74" i="15"/>
  <c r="Z78" i="15"/>
  <c r="Z82" i="15"/>
  <c r="Z86" i="15"/>
  <c r="Z90" i="15"/>
  <c r="Z94" i="15"/>
  <c r="Z98" i="15"/>
  <c r="Z23" i="15"/>
  <c r="Z31" i="15"/>
  <c r="Z62" i="15"/>
  <c r="Z71" i="15"/>
  <c r="Z79" i="15"/>
  <c r="Z87" i="15"/>
  <c r="Z95" i="15"/>
  <c r="Z27" i="15"/>
  <c r="Z51" i="15"/>
  <c r="Z72" i="15"/>
  <c r="Z80" i="15"/>
  <c r="Z88" i="15"/>
  <c r="Z96" i="15"/>
  <c r="Z112" i="15"/>
  <c r="Z116" i="15"/>
  <c r="Z120" i="15"/>
  <c r="Z124" i="15"/>
  <c r="Z128" i="15"/>
  <c r="Z132" i="15"/>
  <c r="Z22" i="15"/>
  <c r="Z59" i="15"/>
  <c r="Z99" i="15"/>
  <c r="Z107" i="15"/>
  <c r="Z123" i="15"/>
  <c r="Z125" i="15"/>
  <c r="Z130" i="15"/>
  <c r="Z143" i="15"/>
  <c r="Z84" i="15"/>
  <c r="Z118" i="15"/>
  <c r="Z30" i="15"/>
  <c r="Z108" i="15"/>
  <c r="Z127" i="15"/>
  <c r="Z129" i="15"/>
  <c r="Z134" i="15"/>
  <c r="Z75" i="15"/>
  <c r="Z55" i="15"/>
  <c r="Z106" i="15"/>
  <c r="Z131" i="15"/>
  <c r="Z133" i="15"/>
  <c r="Z144" i="15"/>
  <c r="Z58" i="15"/>
  <c r="Z102" i="15"/>
  <c r="Z135" i="15"/>
  <c r="Z137" i="15"/>
  <c r="Z138" i="15"/>
  <c r="Z19" i="15"/>
  <c r="Z26" i="15"/>
  <c r="Z76" i="15"/>
  <c r="Z114" i="15"/>
  <c r="Z136" i="15"/>
  <c r="Z145" i="15"/>
  <c r="Z54" i="15"/>
  <c r="Z63" i="15"/>
  <c r="Z92" i="15"/>
  <c r="Z115" i="15"/>
  <c r="Z142" i="15"/>
  <c r="Z122" i="15"/>
  <c r="Z100" i="15"/>
  <c r="Z110" i="15"/>
  <c r="Z119" i="15"/>
  <c r="Z104" i="15"/>
  <c r="Z117" i="15"/>
  <c r="Z141" i="15"/>
  <c r="Z103" i="15"/>
  <c r="Z111" i="15"/>
  <c r="Z126" i="15"/>
  <c r="Z34" i="15"/>
  <c r="Z121" i="15"/>
  <c r="Z91" i="15"/>
  <c r="Z113" i="15"/>
  <c r="Z140" i="15"/>
  <c r="Z83" i="15"/>
  <c r="Z139" i="15"/>
  <c r="Z2" i="15"/>
  <c r="W2" i="15"/>
  <c r="BA138" i="15"/>
  <c r="BA140" i="15"/>
  <c r="BA139" i="15"/>
  <c r="BA137" i="15"/>
  <c r="AQ136" i="15"/>
  <c r="AQ133" i="15"/>
  <c r="AQ134" i="15"/>
  <c r="AQ135" i="15"/>
  <c r="AQ132" i="15"/>
  <c r="AQ131" i="15"/>
  <c r="AQ130" i="15"/>
  <c r="AQ129" i="15"/>
  <c r="AQ128" i="15"/>
  <c r="AQ126" i="15"/>
  <c r="AQ127" i="15"/>
  <c r="AQ125" i="15"/>
  <c r="AQ124" i="15"/>
  <c r="AQ123" i="15"/>
  <c r="AQ122" i="15"/>
  <c r="AQ121" i="15"/>
  <c r="AQ120" i="15"/>
  <c r="AQ118" i="15"/>
  <c r="AQ119" i="15"/>
  <c r="AQ117" i="15"/>
  <c r="AQ115" i="15"/>
  <c r="AQ116" i="15"/>
  <c r="AQ114" i="15"/>
  <c r="AQ110" i="15"/>
  <c r="AQ111" i="15"/>
  <c r="AQ112" i="15"/>
  <c r="AQ113" i="15"/>
  <c r="AQ109" i="15"/>
  <c r="AQ91" i="15"/>
  <c r="AQ92" i="15"/>
  <c r="AQ93" i="15"/>
  <c r="AQ94" i="15"/>
  <c r="AQ95" i="15"/>
  <c r="AQ96" i="15"/>
  <c r="AQ97" i="15"/>
  <c r="AQ98" i="15"/>
  <c r="AQ99" i="15"/>
  <c r="AQ100" i="15"/>
  <c r="AQ101" i="15"/>
  <c r="AQ102" i="15"/>
  <c r="AQ103" i="15"/>
  <c r="AQ104" i="15"/>
  <c r="AQ90" i="15"/>
  <c r="AQ83" i="15"/>
  <c r="AQ84" i="15"/>
  <c r="AQ85" i="15"/>
  <c r="AQ86" i="15"/>
  <c r="AQ87" i="15"/>
  <c r="AQ88" i="15"/>
  <c r="AQ89" i="15"/>
  <c r="AQ82" i="15"/>
  <c r="AQ77" i="15"/>
  <c r="AQ78" i="15"/>
  <c r="AQ79" i="15"/>
  <c r="AQ80" i="15"/>
  <c r="AQ81" i="15"/>
  <c r="AQ76" i="15"/>
  <c r="AQ71" i="15"/>
  <c r="AQ72" i="15"/>
  <c r="AQ73" i="15"/>
  <c r="AQ74" i="15"/>
  <c r="AQ75" i="15"/>
  <c r="AQ70" i="15"/>
  <c r="AQ65" i="15"/>
  <c r="AQ66" i="15"/>
  <c r="AQ67" i="15"/>
  <c r="AQ68" i="15"/>
  <c r="AQ69" i="15"/>
  <c r="AQ64" i="15"/>
  <c r="AQ59" i="15"/>
  <c r="AQ60" i="15"/>
  <c r="AQ61" i="15"/>
  <c r="AQ62" i="15"/>
  <c r="AQ63" i="15"/>
  <c r="AQ58" i="15"/>
  <c r="AQ53" i="15"/>
  <c r="AQ54" i="15"/>
  <c r="AQ55" i="15"/>
  <c r="AQ56" i="15"/>
  <c r="AQ57" i="15"/>
  <c r="AQ52" i="15"/>
  <c r="AQ47" i="15"/>
  <c r="AQ48" i="15"/>
  <c r="AQ49" i="15"/>
  <c r="AQ50" i="15"/>
  <c r="AQ51" i="15"/>
  <c r="AQ46" i="15"/>
  <c r="AQ41" i="15"/>
  <c r="AQ42" i="15"/>
  <c r="AQ43" i="15"/>
  <c r="AQ44" i="15"/>
  <c r="AQ45" i="15"/>
  <c r="AQ40" i="15"/>
  <c r="AQ35" i="15"/>
  <c r="AQ36" i="15"/>
  <c r="AQ37" i="15"/>
  <c r="AQ38" i="15"/>
  <c r="AQ39" i="15"/>
  <c r="AQ34" i="15"/>
  <c r="AQ29" i="15"/>
  <c r="AQ30" i="15"/>
  <c r="AQ31" i="15"/>
  <c r="AQ32" i="15"/>
  <c r="AQ33" i="15"/>
  <c r="AQ28" i="15"/>
  <c r="AQ21" i="15"/>
  <c r="AQ22" i="15"/>
  <c r="AQ23" i="15"/>
  <c r="AQ24" i="15"/>
  <c r="AQ25" i="15"/>
  <c r="AQ26" i="15"/>
  <c r="AQ27" i="15"/>
  <c r="AQ20" i="15"/>
  <c r="AQ19" i="15"/>
  <c r="AQ18" i="15"/>
  <c r="AQ17" i="15"/>
  <c r="AQ15" i="15"/>
  <c r="AQ14" i="15"/>
  <c r="AQ10" i="15"/>
  <c r="AQ11" i="15"/>
  <c r="AQ12" i="15"/>
  <c r="AQ13" i="15"/>
  <c r="AQ9" i="15"/>
  <c r="AQ3" i="15"/>
  <c r="AQ4" i="15"/>
  <c r="AQ5" i="15"/>
  <c r="AQ6" i="15"/>
  <c r="AQ7" i="15"/>
  <c r="AQ8" i="15"/>
  <c r="AQ142" i="15"/>
  <c r="AQ143" i="15"/>
  <c r="AQ144" i="15"/>
  <c r="AQ145" i="15"/>
  <c r="AP142" i="15"/>
  <c r="AP143" i="15"/>
  <c r="AP144" i="15"/>
  <c r="AP145" i="15"/>
  <c r="AO142" i="15"/>
  <c r="AM142" i="15" s="1"/>
  <c r="AO143" i="15"/>
  <c r="AM143" i="15" s="1"/>
  <c r="AO144" i="15"/>
  <c r="AM144" i="15" s="1"/>
  <c r="AO145" i="15"/>
  <c r="AM145" i="15" s="1"/>
  <c r="AA3" i="15" l="1"/>
  <c r="AA7" i="15"/>
  <c r="AA11" i="15"/>
  <c r="AA15" i="15"/>
  <c r="AA19" i="15"/>
  <c r="AA23" i="15"/>
  <c r="AA27" i="15"/>
  <c r="AA31" i="15"/>
  <c r="AA35" i="15"/>
  <c r="AA39" i="15"/>
  <c r="AA43" i="15"/>
  <c r="AA47" i="15"/>
  <c r="AA51" i="15"/>
  <c r="AA55" i="15"/>
  <c r="AA59" i="15"/>
  <c r="AA63" i="15"/>
  <c r="AA4" i="15"/>
  <c r="AA8" i="15"/>
  <c r="AA12" i="15"/>
  <c r="AA16" i="15"/>
  <c r="AA20" i="15"/>
  <c r="AA24" i="15"/>
  <c r="AA28" i="15"/>
  <c r="AA32" i="15"/>
  <c r="AA36" i="15"/>
  <c r="AA40" i="15"/>
  <c r="AA44" i="15"/>
  <c r="AA48" i="15"/>
  <c r="AA52" i="15"/>
  <c r="AA56" i="15"/>
  <c r="AA60" i="15"/>
  <c r="AA64" i="15"/>
  <c r="AA68" i="15"/>
  <c r="AA5" i="15"/>
  <c r="AA9" i="15"/>
  <c r="AA13" i="15"/>
  <c r="AA17" i="15"/>
  <c r="AA21" i="15"/>
  <c r="AA25" i="15"/>
  <c r="AA29" i="15"/>
  <c r="AA33" i="15"/>
  <c r="AA37" i="15"/>
  <c r="AA41" i="15"/>
  <c r="AA45" i="15"/>
  <c r="AA49" i="15"/>
  <c r="AA53" i="15"/>
  <c r="AA57" i="15"/>
  <c r="AA61" i="15"/>
  <c r="AA22" i="15"/>
  <c r="AA54" i="15"/>
  <c r="AA72" i="15"/>
  <c r="AA76" i="15"/>
  <c r="AA80" i="15"/>
  <c r="AA84" i="15"/>
  <c r="AA88" i="15"/>
  <c r="AA92" i="15"/>
  <c r="AA96" i="15"/>
  <c r="AA100" i="15"/>
  <c r="AA104" i="15"/>
  <c r="AA108" i="15"/>
  <c r="AA18" i="15"/>
  <c r="AA50" i="15"/>
  <c r="AA66" i="15"/>
  <c r="AA14" i="15"/>
  <c r="AA46" i="15"/>
  <c r="AA67" i="15"/>
  <c r="AA73" i="15"/>
  <c r="AA77" i="15"/>
  <c r="AA81" i="15"/>
  <c r="AA85" i="15"/>
  <c r="AA89" i="15"/>
  <c r="AA93" i="15"/>
  <c r="AA97" i="15"/>
  <c r="AA101" i="15"/>
  <c r="AA105" i="15"/>
  <c r="AA109" i="15"/>
  <c r="AA10" i="15"/>
  <c r="AA42" i="15"/>
  <c r="AA6" i="15"/>
  <c r="AA58" i="15"/>
  <c r="AA65" i="15"/>
  <c r="AA74" i="15"/>
  <c r="AA82" i="15"/>
  <c r="AA90" i="15"/>
  <c r="AA98" i="15"/>
  <c r="AA110" i="15"/>
  <c r="AA111" i="15"/>
  <c r="AA115" i="15"/>
  <c r="AA119" i="15"/>
  <c r="AA123" i="15"/>
  <c r="AA127" i="15"/>
  <c r="AA131" i="15"/>
  <c r="AA135" i="15"/>
  <c r="AA38" i="15"/>
  <c r="AA62" i="15"/>
  <c r="AA71" i="15"/>
  <c r="AA79" i="15"/>
  <c r="AA87" i="15"/>
  <c r="AA95" i="15"/>
  <c r="AA112" i="15"/>
  <c r="AA116" i="15"/>
  <c r="AA120" i="15"/>
  <c r="AA124" i="15"/>
  <c r="AA128" i="15"/>
  <c r="AA132" i="15"/>
  <c r="AA136" i="15"/>
  <c r="AA140" i="15"/>
  <c r="AA78" i="15"/>
  <c r="AA91" i="15"/>
  <c r="AA103" i="15"/>
  <c r="AA121" i="15"/>
  <c r="AA126" i="15"/>
  <c r="AA86" i="15"/>
  <c r="AA99" i="15"/>
  <c r="AA107" i="15"/>
  <c r="AA125" i="15"/>
  <c r="AA130" i="15"/>
  <c r="AA143" i="15"/>
  <c r="AA30" i="15"/>
  <c r="AA94" i="15"/>
  <c r="AA129" i="15"/>
  <c r="AA134" i="15"/>
  <c r="AA2" i="15"/>
  <c r="AA106" i="15"/>
  <c r="AA133" i="15"/>
  <c r="AA144" i="15"/>
  <c r="AA102" i="15"/>
  <c r="AA137" i="15"/>
  <c r="AA138" i="15"/>
  <c r="AA26" i="15"/>
  <c r="AA114" i="15"/>
  <c r="AA122" i="15"/>
  <c r="AA139" i="15"/>
  <c r="AA69" i="15"/>
  <c r="AA75" i="15"/>
  <c r="AA142" i="15"/>
  <c r="AA70" i="15"/>
  <c r="AA117" i="15"/>
  <c r="AA141" i="15"/>
  <c r="AA145" i="15"/>
  <c r="AA34" i="15"/>
  <c r="AA118" i="15"/>
  <c r="AA113" i="15"/>
  <c r="AA83" i="15"/>
  <c r="AN144" i="15"/>
  <c r="AN145" i="15"/>
  <c r="AN142" i="15"/>
  <c r="AN143" i="15"/>
  <c r="AQ141" i="15"/>
  <c r="AP141" i="15"/>
  <c r="AO141" i="15"/>
  <c r="AN141" i="15" s="1"/>
  <c r="AQ2" i="15"/>
  <c r="A139" i="15"/>
  <c r="AB3" i="15" l="1"/>
  <c r="AB11" i="15"/>
  <c r="AB19" i="15"/>
  <c r="AB27" i="15"/>
  <c r="AB35" i="15"/>
  <c r="AB43" i="15"/>
  <c r="AB51" i="15"/>
  <c r="AB59" i="15"/>
  <c r="AB67" i="15"/>
  <c r="AB75" i="15"/>
  <c r="AB83" i="15"/>
  <c r="AB91" i="15"/>
  <c r="AB99" i="15"/>
  <c r="AB107" i="15"/>
  <c r="AB115" i="15"/>
  <c r="AB123" i="15"/>
  <c r="AB131" i="15"/>
  <c r="AB139" i="15"/>
  <c r="AB4" i="15"/>
  <c r="AB12" i="15"/>
  <c r="AB20" i="15"/>
  <c r="AB28" i="15"/>
  <c r="AB36" i="15"/>
  <c r="AB44" i="15"/>
  <c r="AB52" i="15"/>
  <c r="AB60" i="15"/>
  <c r="AB68" i="15"/>
  <c r="AB76" i="15"/>
  <c r="AB84" i="15"/>
  <c r="AB92" i="15"/>
  <c r="AB100" i="15"/>
  <c r="AB108" i="15"/>
  <c r="AB116" i="15"/>
  <c r="AB124" i="15"/>
  <c r="AB132" i="15"/>
  <c r="AB140" i="15"/>
  <c r="AB5" i="15"/>
  <c r="AB13" i="15"/>
  <c r="AB21" i="15"/>
  <c r="AB29" i="15"/>
  <c r="AB37" i="15"/>
  <c r="AB45" i="15"/>
  <c r="AB53" i="15"/>
  <c r="AB61" i="15"/>
  <c r="AB69" i="15"/>
  <c r="AB77" i="15"/>
  <c r="AB85" i="15"/>
  <c r="AB93" i="15"/>
  <c r="AB101" i="15"/>
  <c r="AB109" i="15"/>
  <c r="AB117" i="15"/>
  <c r="AB125" i="15"/>
  <c r="AB133" i="15"/>
  <c r="AB141" i="15"/>
  <c r="AB6" i="15"/>
  <c r="AB14" i="15"/>
  <c r="AB22" i="15"/>
  <c r="AB30" i="15"/>
  <c r="AB38" i="15"/>
  <c r="AB46" i="15"/>
  <c r="AB54" i="15"/>
  <c r="AB62" i="15"/>
  <c r="AB70" i="15"/>
  <c r="AB78" i="15"/>
  <c r="AB86" i="15"/>
  <c r="AB94" i="15"/>
  <c r="AB102" i="15"/>
  <c r="AB110" i="15"/>
  <c r="AB118" i="15"/>
  <c r="AB126" i="15"/>
  <c r="AB134" i="15"/>
  <c r="AB142" i="15"/>
  <c r="AB7" i="15"/>
  <c r="AB15" i="15"/>
  <c r="AB23" i="15"/>
  <c r="AB31" i="15"/>
  <c r="AB39" i="15"/>
  <c r="AB47" i="15"/>
  <c r="AB55" i="15"/>
  <c r="AB63" i="15"/>
  <c r="AB71" i="15"/>
  <c r="AB79" i="15"/>
  <c r="AB87" i="15"/>
  <c r="AB95" i="15"/>
  <c r="AB103" i="15"/>
  <c r="AB111" i="15"/>
  <c r="AB119" i="15"/>
  <c r="AB127" i="15"/>
  <c r="AB135" i="15"/>
  <c r="AB143" i="15"/>
  <c r="AB18" i="15"/>
  <c r="AB41" i="15"/>
  <c r="AB64" i="15"/>
  <c r="AB82" i="15"/>
  <c r="AB105" i="15"/>
  <c r="AB128" i="15"/>
  <c r="AB2" i="15"/>
  <c r="AB16" i="15"/>
  <c r="AB98" i="15"/>
  <c r="AB17" i="15"/>
  <c r="AB24" i="15"/>
  <c r="AB42" i="15"/>
  <c r="AB65" i="15"/>
  <c r="AB88" i="15"/>
  <c r="AB106" i="15"/>
  <c r="AB129" i="15"/>
  <c r="AB34" i="15"/>
  <c r="AB144" i="15"/>
  <c r="AB81" i="15"/>
  <c r="AB25" i="15"/>
  <c r="AB48" i="15"/>
  <c r="AB66" i="15"/>
  <c r="AB89" i="15"/>
  <c r="AB112" i="15"/>
  <c r="AB130" i="15"/>
  <c r="AB8" i="15"/>
  <c r="AB26" i="15"/>
  <c r="AB49" i="15"/>
  <c r="AB72" i="15"/>
  <c r="AB90" i="15"/>
  <c r="AB113" i="15"/>
  <c r="AB136" i="15"/>
  <c r="AB104" i="15"/>
  <c r="AB9" i="15"/>
  <c r="AB32" i="15"/>
  <c r="AB50" i="15"/>
  <c r="AB73" i="15"/>
  <c r="AB96" i="15"/>
  <c r="AB114" i="15"/>
  <c r="AB137" i="15"/>
  <c r="AB80" i="15"/>
  <c r="AB58" i="15"/>
  <c r="AB145" i="15"/>
  <c r="AB10" i="15"/>
  <c r="AB33" i="15"/>
  <c r="AB56" i="15"/>
  <c r="AB74" i="15"/>
  <c r="AB97" i="15"/>
  <c r="AB120" i="15"/>
  <c r="AB138" i="15"/>
  <c r="AB57" i="15"/>
  <c r="AB121" i="15"/>
  <c r="AB40" i="15"/>
  <c r="AB122" i="15"/>
  <c r="AG4" i="15"/>
  <c r="AG6" i="15"/>
  <c r="AG8" i="15"/>
  <c r="AG10" i="15"/>
  <c r="AG12" i="15"/>
  <c r="AG14" i="15"/>
  <c r="AG16" i="15"/>
  <c r="AG18" i="15"/>
  <c r="AG20" i="15"/>
  <c r="AG22" i="15"/>
  <c r="AG24" i="15"/>
  <c r="AG26" i="15"/>
  <c r="AG28" i="15"/>
  <c r="AG30" i="15"/>
  <c r="AG32" i="15"/>
  <c r="AG34" i="15"/>
  <c r="AG36" i="15"/>
  <c r="AG38" i="15"/>
  <c r="AG40" i="15"/>
  <c r="AG42" i="15"/>
  <c r="AG44" i="15"/>
  <c r="AG46" i="15"/>
  <c r="AG48" i="15"/>
  <c r="AG50" i="15"/>
  <c r="AG52" i="15"/>
  <c r="AG54" i="15"/>
  <c r="AG56" i="15"/>
  <c r="AG58" i="15"/>
  <c r="AG60" i="15"/>
  <c r="AG62" i="15"/>
  <c r="AG64" i="15"/>
  <c r="AG66" i="15"/>
  <c r="AG68" i="15"/>
  <c r="AG70" i="15"/>
  <c r="AG72" i="15"/>
  <c r="AG74" i="15"/>
  <c r="AG76" i="15"/>
  <c r="AG78" i="15"/>
  <c r="AG80" i="15"/>
  <c r="AG82" i="15"/>
  <c r="AG84" i="15"/>
  <c r="AG86" i="15"/>
  <c r="AG88" i="15"/>
  <c r="AG90" i="15"/>
  <c r="AG92" i="15"/>
  <c r="AG94" i="15"/>
  <c r="AG96" i="15"/>
  <c r="AG98" i="15"/>
  <c r="AG100" i="15"/>
  <c r="AG102" i="15"/>
  <c r="AG104" i="15"/>
  <c r="AG106" i="15"/>
  <c r="AG108" i="15"/>
  <c r="AG110" i="15"/>
  <c r="AG112" i="15"/>
  <c r="AG114" i="15"/>
  <c r="AG116" i="15"/>
  <c r="AG118" i="15"/>
  <c r="AG120" i="15"/>
  <c r="AG122" i="15"/>
  <c r="AG124" i="15"/>
  <c r="AG126" i="15"/>
  <c r="AG128" i="15"/>
  <c r="AG130" i="15"/>
  <c r="AG132" i="15"/>
  <c r="AG134" i="15"/>
  <c r="AG136" i="15"/>
  <c r="AG138" i="15"/>
  <c r="AG140" i="15"/>
  <c r="AG142" i="15"/>
  <c r="AG144" i="15"/>
  <c r="AG3" i="15"/>
  <c r="AG5" i="15"/>
  <c r="AG7" i="15"/>
  <c r="AG9" i="15"/>
  <c r="AG11" i="15"/>
  <c r="AG13" i="15"/>
  <c r="AG15" i="15"/>
  <c r="AG17" i="15"/>
  <c r="AG19" i="15"/>
  <c r="AG21" i="15"/>
  <c r="AG23" i="15"/>
  <c r="AG25" i="15"/>
  <c r="AG27" i="15"/>
  <c r="AG29" i="15"/>
  <c r="AG31" i="15"/>
  <c r="AG33" i="15"/>
  <c r="AG35" i="15"/>
  <c r="AG37" i="15"/>
  <c r="AG39" i="15"/>
  <c r="AG41" i="15"/>
  <c r="AG43" i="15"/>
  <c r="AG45" i="15"/>
  <c r="AG47" i="15"/>
  <c r="AG49" i="15"/>
  <c r="AG51" i="15"/>
  <c r="AG53" i="15"/>
  <c r="AG55" i="15"/>
  <c r="AG57" i="15"/>
  <c r="AG59" i="15"/>
  <c r="AG61" i="15"/>
  <c r="AG63" i="15"/>
  <c r="AG65" i="15"/>
  <c r="AG67" i="15"/>
  <c r="AG69" i="15"/>
  <c r="AG71" i="15"/>
  <c r="AG73" i="15"/>
  <c r="AG75" i="15"/>
  <c r="AG77" i="15"/>
  <c r="AG79" i="15"/>
  <c r="AG81" i="15"/>
  <c r="AG83" i="15"/>
  <c r="AG85" i="15"/>
  <c r="AG87" i="15"/>
  <c r="AG89" i="15"/>
  <c r="AG91" i="15"/>
  <c r="AG93" i="15"/>
  <c r="AG95" i="15"/>
  <c r="AG97" i="15"/>
  <c r="AG99" i="15"/>
  <c r="AG101" i="15"/>
  <c r="AG103" i="15"/>
  <c r="AG105" i="15"/>
  <c r="AG107" i="15"/>
  <c r="AG109" i="15"/>
  <c r="AG111" i="15"/>
  <c r="AG113" i="15"/>
  <c r="AG115" i="15"/>
  <c r="AG117" i="15"/>
  <c r="AG119" i="15"/>
  <c r="AG121" i="15"/>
  <c r="AG123" i="15"/>
  <c r="AG125" i="15"/>
  <c r="AG127" i="15"/>
  <c r="AG129" i="15"/>
  <c r="AG131" i="15"/>
  <c r="AG133" i="15"/>
  <c r="AG135" i="15"/>
  <c r="AG137" i="15"/>
  <c r="AG139" i="15"/>
  <c r="AG141" i="15"/>
  <c r="AG143" i="15"/>
  <c r="AG145" i="15"/>
  <c r="AG2" i="15"/>
  <c r="AD4" i="15"/>
  <c r="AD12" i="15"/>
  <c r="AD20" i="15"/>
  <c r="AD28" i="15"/>
  <c r="AD36" i="15"/>
  <c r="AD44" i="15"/>
  <c r="AD52" i="15"/>
  <c r="AD60" i="15"/>
  <c r="AD68" i="15"/>
  <c r="AD76" i="15"/>
  <c r="AD9" i="15"/>
  <c r="AD17" i="15"/>
  <c r="AD25" i="15"/>
  <c r="AD33" i="15"/>
  <c r="AD41" i="15"/>
  <c r="AD49" i="15"/>
  <c r="AD57" i="15"/>
  <c r="AD3" i="15"/>
  <c r="AD11" i="15"/>
  <c r="AD19" i="15"/>
  <c r="AD27" i="15"/>
  <c r="AD35" i="15"/>
  <c r="AD43" i="15"/>
  <c r="AD51" i="15"/>
  <c r="AD59" i="15"/>
  <c r="AD67" i="15"/>
  <c r="AD75" i="15"/>
  <c r="AD83" i="15"/>
  <c r="AD91" i="15"/>
  <c r="AD99" i="15"/>
  <c r="AD107" i="15"/>
  <c r="AD115" i="15"/>
  <c r="AD123" i="15"/>
  <c r="AD131" i="15"/>
  <c r="AD139" i="15"/>
  <c r="AD8" i="15"/>
  <c r="AD16" i="15"/>
  <c r="AD24" i="15"/>
  <c r="AD32" i="15"/>
  <c r="AD40" i="15"/>
  <c r="AD48" i="15"/>
  <c r="AD56" i="15"/>
  <c r="AD64" i="15"/>
  <c r="AD72" i="15"/>
  <c r="AD80" i="15"/>
  <c r="AD88" i="15"/>
  <c r="AD96" i="15"/>
  <c r="AD104" i="15"/>
  <c r="AD112" i="15"/>
  <c r="AD120" i="15"/>
  <c r="AD128" i="15"/>
  <c r="AD136" i="15"/>
  <c r="AD144" i="15"/>
  <c r="AD5" i="15"/>
  <c r="AD13" i="15"/>
  <c r="AD21" i="15"/>
  <c r="AD29" i="15"/>
  <c r="AD37" i="15"/>
  <c r="AD45" i="15"/>
  <c r="AD53" i="15"/>
  <c r="AD61" i="15"/>
  <c r="AD69" i="15"/>
  <c r="AD77" i="15"/>
  <c r="AD85" i="15"/>
  <c r="AD93" i="15"/>
  <c r="AD101" i="15"/>
  <c r="AD109" i="15"/>
  <c r="AD117" i="15"/>
  <c r="AD125" i="15"/>
  <c r="AD133" i="15"/>
  <c r="AD141" i="15"/>
  <c r="AD10" i="15"/>
  <c r="AD18" i="15"/>
  <c r="AD26" i="15"/>
  <c r="AD34" i="15"/>
  <c r="AD42" i="15"/>
  <c r="AD50" i="15"/>
  <c r="AD58" i="15"/>
  <c r="AD66" i="15"/>
  <c r="AD74" i="15"/>
  <c r="AD82" i="15"/>
  <c r="AD90" i="15"/>
  <c r="AD98" i="15"/>
  <c r="AD106" i="15"/>
  <c r="AD114" i="15"/>
  <c r="AD122" i="15"/>
  <c r="AD130" i="15"/>
  <c r="AD138" i="15"/>
  <c r="AD7" i="15"/>
  <c r="AD15" i="15"/>
  <c r="AD23" i="15"/>
  <c r="AD31" i="15"/>
  <c r="AD39" i="15"/>
  <c r="AD47" i="15"/>
  <c r="AD55" i="15"/>
  <c r="AD63" i="15"/>
  <c r="AD71" i="15"/>
  <c r="AD79" i="15"/>
  <c r="AD87" i="15"/>
  <c r="AD95" i="15"/>
  <c r="AD103" i="15"/>
  <c r="AD111" i="15"/>
  <c r="AD119" i="15"/>
  <c r="AD127" i="15"/>
  <c r="AD135" i="15"/>
  <c r="AD143" i="15"/>
  <c r="AD84" i="15"/>
  <c r="AD100" i="15"/>
  <c r="AD116" i="15"/>
  <c r="AD132" i="15"/>
  <c r="AD65" i="15"/>
  <c r="AD73" i="15"/>
  <c r="AD81" i="15"/>
  <c r="AD97" i="15"/>
  <c r="AD113" i="15"/>
  <c r="AD129" i="15"/>
  <c r="AD6" i="15"/>
  <c r="AD38" i="15"/>
  <c r="AD94" i="15"/>
  <c r="AD110" i="15"/>
  <c r="AD126" i="15"/>
  <c r="AD142" i="15"/>
  <c r="AD14" i="15"/>
  <c r="AD30" i="15"/>
  <c r="AD46" i="15"/>
  <c r="AD145" i="15"/>
  <c r="AD62" i="15"/>
  <c r="AD70" i="15"/>
  <c r="AD78" i="15"/>
  <c r="AD92" i="15"/>
  <c r="AD108" i="15"/>
  <c r="AD124" i="15"/>
  <c r="AD140" i="15"/>
  <c r="AD89" i="15"/>
  <c r="AD105" i="15"/>
  <c r="AD121" i="15"/>
  <c r="AD137" i="15"/>
  <c r="AD22" i="15"/>
  <c r="AD86" i="15"/>
  <c r="AD102" i="15"/>
  <c r="AD118" i="15"/>
  <c r="AD134" i="15"/>
  <c r="AD54" i="15"/>
  <c r="AD2" i="15"/>
  <c r="A137" i="15"/>
  <c r="A140" i="15"/>
  <c r="A138" i="15"/>
  <c r="A141" i="15"/>
  <c r="A17" i="15"/>
  <c r="A142" i="15"/>
  <c r="A144" i="15"/>
  <c r="A143" i="15"/>
  <c r="A145" i="15"/>
  <c r="A32" i="15"/>
  <c r="A40" i="15"/>
  <c r="A48" i="15"/>
  <c r="A56" i="15"/>
  <c r="A64" i="15"/>
  <c r="A72" i="15"/>
  <c r="A38" i="15"/>
  <c r="A54" i="15"/>
  <c r="A70" i="15"/>
  <c r="A39" i="15"/>
  <c r="A47" i="15"/>
  <c r="A55" i="15"/>
  <c r="A63" i="15"/>
  <c r="A71" i="15"/>
  <c r="A79" i="15"/>
  <c r="A22" i="15"/>
  <c r="A33" i="15"/>
  <c r="A49" i="15"/>
  <c r="A65" i="15"/>
  <c r="A88" i="15"/>
  <c r="A96" i="15"/>
  <c r="A104" i="15"/>
  <c r="A116" i="15"/>
  <c r="A23" i="15"/>
  <c r="A74" i="15"/>
  <c r="A80" i="15"/>
  <c r="A113" i="15"/>
  <c r="A117" i="15"/>
  <c r="A133" i="15"/>
  <c r="A26" i="15"/>
  <c r="A29" i="15"/>
  <c r="A58" i="15"/>
  <c r="A123" i="15"/>
  <c r="A131" i="15"/>
  <c r="A61" i="15"/>
  <c r="A77" i="15"/>
  <c r="A86" i="15"/>
  <c r="A87" i="15"/>
  <c r="A115" i="15"/>
  <c r="A126" i="15"/>
  <c r="A129" i="15"/>
  <c r="A97" i="15"/>
  <c r="A103" i="15"/>
  <c r="A122" i="15"/>
  <c r="A124" i="15"/>
  <c r="A93" i="15"/>
  <c r="A102" i="15"/>
  <c r="A110" i="15"/>
  <c r="A42" i="15"/>
  <c r="A132" i="15"/>
  <c r="A95" i="15"/>
  <c r="A45" i="15"/>
  <c r="A81" i="15"/>
  <c r="A90" i="15"/>
  <c r="A8" i="15"/>
  <c r="AM141" i="15"/>
  <c r="A130" i="15"/>
  <c r="A121" i="15"/>
  <c r="A114" i="15"/>
  <c r="A101" i="15"/>
  <c r="A94" i="15"/>
  <c r="A85" i="15"/>
  <c r="A78" i="15"/>
  <c r="A69" i="15"/>
  <c r="A62" i="15"/>
  <c r="A53" i="15"/>
  <c r="A46" i="15"/>
  <c r="A37" i="15"/>
  <c r="A30" i="15"/>
  <c r="A21" i="15"/>
  <c r="A134" i="15"/>
  <c r="A125" i="15"/>
  <c r="A118" i="15"/>
  <c r="A109" i="15"/>
  <c r="A98" i="15"/>
  <c r="A89" i="15"/>
  <c r="A82" i="15"/>
  <c r="A73" i="15"/>
  <c r="A66" i="15"/>
  <c r="A57" i="15"/>
  <c r="A50" i="15"/>
  <c r="A41" i="15"/>
  <c r="A34" i="15"/>
  <c r="A25" i="15"/>
  <c r="A136" i="15"/>
  <c r="A127" i="15"/>
  <c r="A120" i="15"/>
  <c r="A111" i="15"/>
  <c r="A100" i="15"/>
  <c r="A91" i="15"/>
  <c r="A84" i="15"/>
  <c r="A75" i="15"/>
  <c r="A68" i="15"/>
  <c r="A59" i="15"/>
  <c r="A52" i="15"/>
  <c r="A43" i="15"/>
  <c r="A36" i="15"/>
  <c r="A27" i="15"/>
  <c r="A20" i="15"/>
  <c r="A31" i="15"/>
  <c r="A24" i="15"/>
  <c r="A135" i="15"/>
  <c r="A128" i="15"/>
  <c r="A119" i="15"/>
  <c r="A112" i="15"/>
  <c r="A99" i="15"/>
  <c r="A92" i="15"/>
  <c r="A83" i="15"/>
  <c r="A76" i="15"/>
  <c r="A67" i="15"/>
  <c r="A60" i="15"/>
  <c r="A51" i="15"/>
  <c r="A44" i="15"/>
  <c r="A35" i="15"/>
  <c r="A28" i="15"/>
  <c r="A18" i="15"/>
  <c r="A10" i="15"/>
  <c r="A5" i="15"/>
  <c r="A15" i="15"/>
  <c r="A3" i="15"/>
  <c r="A13" i="15"/>
  <c r="A7" i="15"/>
  <c r="A14" i="15"/>
  <c r="A6" i="15"/>
  <c r="A12" i="15"/>
  <c r="A4" i="15"/>
  <c r="A11" i="15"/>
  <c r="A19" i="15"/>
  <c r="A9" i="15"/>
  <c r="AR142" i="15" l="1"/>
  <c r="AR143" i="15"/>
  <c r="AR144" i="15"/>
  <c r="AR145" i="15"/>
  <c r="AR141" i="15" l="1"/>
  <c r="D112" i="5" l="1"/>
  <c r="D107" i="5"/>
  <c r="D108" i="5"/>
  <c r="D117" i="5"/>
  <c r="D111" i="5"/>
  <c r="D110" i="5"/>
  <c r="D105" i="5"/>
  <c r="D106" i="5"/>
  <c r="D109" i="5"/>
  <c r="D113" i="5"/>
  <c r="D114" i="5"/>
  <c r="D115" i="5"/>
  <c r="D116" i="5"/>
  <c r="D115" i="2"/>
  <c r="D118" i="2"/>
  <c r="D119" i="2"/>
  <c r="D120" i="2"/>
  <c r="D121" i="2"/>
  <c r="D122" i="2"/>
  <c r="D123" i="2"/>
  <c r="D124" i="2"/>
  <c r="D125" i="2"/>
  <c r="D128" i="2"/>
  <c r="D129" i="2"/>
  <c r="D130" i="2"/>
  <c r="D131" i="2"/>
  <c r="D132" i="2"/>
  <c r="D133" i="2"/>
  <c r="D134" i="2"/>
  <c r="D135" i="2"/>
  <c r="D136" i="2"/>
  <c r="D137" i="2"/>
  <c r="D138" i="2"/>
  <c r="D139" i="2"/>
  <c r="D140" i="2"/>
  <c r="D141" i="2"/>
  <c r="D142" i="2"/>
  <c r="D80" i="2"/>
  <c r="D82" i="2"/>
  <c r="D83" i="2"/>
  <c r="D84" i="2"/>
  <c r="D85" i="2"/>
  <c r="D86" i="2"/>
  <c r="D87" i="2"/>
  <c r="D89" i="2"/>
  <c r="D90" i="2"/>
  <c r="D91" i="2"/>
  <c r="D92" i="2"/>
  <c r="D93" i="2"/>
  <c r="D94" i="2"/>
  <c r="D96" i="2"/>
  <c r="D97" i="2"/>
  <c r="D98" i="2"/>
  <c r="D99" i="2"/>
  <c r="D100" i="2"/>
  <c r="D101" i="2"/>
  <c r="D103" i="2"/>
  <c r="D104" i="2"/>
  <c r="D105" i="2"/>
  <c r="D106" i="2"/>
  <c r="D107" i="2"/>
  <c r="D108" i="2"/>
  <c r="D110" i="2"/>
  <c r="D111" i="2"/>
  <c r="D112" i="2"/>
  <c r="D113" i="2"/>
  <c r="D114" i="2"/>
  <c r="D46" i="2" l="1"/>
  <c r="D47" i="2"/>
  <c r="D48" i="2"/>
  <c r="D49" i="2"/>
  <c r="D50" i="2"/>
  <c r="D51" i="2"/>
  <c r="D52" i="2"/>
  <c r="D54" i="2"/>
  <c r="D55" i="2"/>
  <c r="D56" i="2"/>
  <c r="D57" i="2"/>
  <c r="D58" i="2"/>
  <c r="D59" i="2"/>
  <c r="D61" i="2"/>
  <c r="D62" i="2"/>
  <c r="D63" i="2"/>
  <c r="D64" i="2"/>
  <c r="D65" i="2"/>
  <c r="D66" i="2"/>
  <c r="D68" i="2"/>
  <c r="D69" i="2"/>
  <c r="D70" i="2"/>
  <c r="D71" i="2"/>
  <c r="D72" i="2"/>
  <c r="D73" i="2"/>
  <c r="D75" i="2"/>
  <c r="D76" i="2"/>
  <c r="D77" i="2"/>
  <c r="D78" i="2"/>
  <c r="D79" i="2"/>
  <c r="D22" i="2"/>
  <c r="D23" i="2"/>
  <c r="D24" i="2"/>
  <c r="D25" i="2"/>
  <c r="D26" i="2"/>
  <c r="D27" i="2"/>
  <c r="D21" i="2"/>
  <c r="D29" i="2"/>
  <c r="D30" i="2"/>
  <c r="D31" i="2"/>
  <c r="D32" i="2"/>
  <c r="D33" i="2"/>
  <c r="D35" i="2"/>
  <c r="D36" i="2"/>
  <c r="D39" i="2"/>
  <c r="D40" i="2"/>
  <c r="D42" i="2"/>
  <c r="D45" i="2"/>
  <c r="D104" i="5" l="1"/>
  <c r="D100" i="5"/>
  <c r="D82" i="5" l="1"/>
  <c r="D83" i="5"/>
  <c r="D84" i="5"/>
  <c r="D85" i="5"/>
  <c r="D86" i="5"/>
  <c r="D87" i="5"/>
  <c r="D88" i="5"/>
  <c r="D89" i="5"/>
  <c r="D132" i="5" l="1"/>
  <c r="D131" i="5"/>
  <c r="D130" i="5"/>
  <c r="D129" i="5"/>
  <c r="D128" i="5"/>
  <c r="D127" i="5"/>
  <c r="D126" i="5"/>
  <c r="D125" i="5"/>
  <c r="D124" i="5"/>
  <c r="D123" i="5"/>
  <c r="D122" i="5"/>
  <c r="D121" i="5"/>
  <c r="D120" i="5"/>
  <c r="D119" i="5"/>
  <c r="D118" i="5"/>
  <c r="D103" i="5"/>
  <c r="D102" i="5"/>
  <c r="D101" i="5"/>
  <c r="D99" i="5"/>
  <c r="D98" i="5"/>
  <c r="D97" i="5"/>
  <c r="D96" i="5"/>
  <c r="D95" i="5"/>
  <c r="D94" i="5"/>
  <c r="D93" i="5"/>
  <c r="D92" i="5"/>
  <c r="D91" i="5"/>
  <c r="D90"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5" i="5"/>
  <c r="D14" i="5"/>
  <c r="D13" i="5"/>
  <c r="D12" i="5"/>
  <c r="D11" i="5"/>
  <c r="D10" i="5"/>
  <c r="D9" i="5"/>
  <c r="D8" i="5"/>
  <c r="D7" i="5"/>
  <c r="D6" i="5"/>
  <c r="D5" i="5"/>
  <c r="D4" i="5"/>
  <c r="D3" i="5"/>
  <c r="D2" i="5"/>
  <c r="E112" i="9"/>
  <c r="E111" i="9"/>
  <c r="E110" i="9"/>
  <c r="E109" i="9"/>
  <c r="E108" i="9"/>
  <c r="E107" i="9"/>
  <c r="E106" i="9"/>
  <c r="E105" i="9"/>
  <c r="E104" i="9"/>
  <c r="E103" i="9"/>
  <c r="E96" i="9"/>
  <c r="E95" i="9"/>
  <c r="E94" i="9"/>
  <c r="E93"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2" i="9"/>
  <c r="E118" i="8"/>
  <c r="E117" i="8"/>
  <c r="E104" i="8"/>
  <c r="E105" i="8"/>
  <c r="E106" i="8"/>
  <c r="E107" i="8"/>
  <c r="E108" i="8"/>
  <c r="E109" i="8"/>
  <c r="E110" i="8"/>
  <c r="E111" i="8"/>
  <c r="E112" i="8"/>
  <c r="E113" i="8"/>
  <c r="E114" i="8"/>
  <c r="E115" i="8"/>
  <c r="E116" i="8"/>
  <c r="E90" i="8"/>
  <c r="E91" i="8"/>
  <c r="E92" i="8"/>
  <c r="E93" i="8"/>
  <c r="E83" i="8"/>
  <c r="E84" i="8"/>
  <c r="E85" i="8"/>
  <c r="E3" i="8"/>
  <c r="E4" i="8"/>
  <c r="E5" i="8"/>
  <c r="E6" i="8"/>
  <c r="E7" i="8"/>
  <c r="E8" i="8"/>
  <c r="E103" i="8"/>
  <c r="E102" i="8"/>
  <c r="E101" i="8"/>
  <c r="E100" i="8"/>
  <c r="E99" i="8"/>
  <c r="E98" i="8"/>
  <c r="E97" i="8"/>
  <c r="E96" i="8"/>
  <c r="E95" i="8"/>
  <c r="E94" i="8"/>
  <c r="E89" i="8"/>
  <c r="E88" i="8"/>
  <c r="E87" i="8"/>
  <c r="E86"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2" i="8"/>
  <c r="AW19" i="15" l="1"/>
  <c r="E145" i="2"/>
  <c r="M145" i="2" s="1"/>
  <c r="E147" i="2"/>
  <c r="M147" i="2" s="1"/>
  <c r="E144" i="2"/>
  <c r="M144" i="2" s="1"/>
  <c r="E37" i="2"/>
  <c r="M37" i="2" s="1"/>
  <c r="E148" i="2"/>
  <c r="M148" i="2" s="1"/>
  <c r="E96" i="2"/>
  <c r="M96" i="2" s="1"/>
  <c r="E111" i="2"/>
  <c r="M111" i="2" s="1"/>
  <c r="E115" i="2"/>
  <c r="M115" i="2" s="1"/>
  <c r="E141" i="2"/>
  <c r="M141" i="2" s="1"/>
  <c r="E132" i="2"/>
  <c r="M132" i="2" s="1"/>
  <c r="E106" i="2"/>
  <c r="M106" i="2" s="1"/>
  <c r="E138" i="2"/>
  <c r="M138" i="2" s="1"/>
  <c r="E122" i="2"/>
  <c r="M122" i="2" s="1"/>
  <c r="E128" i="2"/>
  <c r="M128" i="2" s="1"/>
  <c r="E92" i="2"/>
  <c r="M92" i="2" s="1"/>
  <c r="E123" i="2"/>
  <c r="M123" i="2" s="1"/>
  <c r="E107" i="2"/>
  <c r="M107" i="2" s="1"/>
  <c r="E87" i="2"/>
  <c r="M87" i="2" s="1"/>
  <c r="E105" i="2"/>
  <c r="M105" i="2" s="1"/>
  <c r="E137" i="2"/>
  <c r="M137" i="2" s="1"/>
  <c r="E93" i="2"/>
  <c r="M93" i="2" s="1"/>
  <c r="E114" i="2"/>
  <c r="M114" i="2" s="1"/>
  <c r="E139" i="2"/>
  <c r="M139" i="2" s="1"/>
  <c r="E112" i="2"/>
  <c r="M112" i="2" s="1"/>
  <c r="E118" i="2"/>
  <c r="M118" i="2" s="1"/>
  <c r="E83" i="2"/>
  <c r="M83" i="2" s="1"/>
  <c r="E100" i="2"/>
  <c r="M100" i="2" s="1"/>
  <c r="E98" i="2"/>
  <c r="M98" i="2" s="1"/>
  <c r="E110" i="2"/>
  <c r="M110" i="2" s="1"/>
  <c r="E129" i="2"/>
  <c r="M129" i="2" s="1"/>
  <c r="E113" i="2"/>
  <c r="M113" i="2" s="1"/>
  <c r="E103" i="2"/>
  <c r="M103" i="2" s="1"/>
  <c r="E124" i="2"/>
  <c r="M124" i="2" s="1"/>
  <c r="E89" i="2"/>
  <c r="M89" i="2" s="1"/>
  <c r="E82" i="2"/>
  <c r="M82" i="2" s="1"/>
  <c r="E120" i="2"/>
  <c r="M120" i="2" s="1"/>
  <c r="E119" i="2"/>
  <c r="M119" i="2" s="1"/>
  <c r="E86" i="2"/>
  <c r="M86" i="2" s="1"/>
  <c r="E90" i="2"/>
  <c r="M90" i="2" s="1"/>
  <c r="E134" i="2"/>
  <c r="M134" i="2" s="1"/>
  <c r="E84" i="2"/>
  <c r="M84" i="2" s="1"/>
  <c r="E130" i="2"/>
  <c r="M130" i="2" s="1"/>
  <c r="E135" i="2"/>
  <c r="M135" i="2" s="1"/>
  <c r="E80" i="2"/>
  <c r="M80" i="2" s="1"/>
  <c r="E91" i="2"/>
  <c r="M91" i="2" s="1"/>
  <c r="E131" i="2"/>
  <c r="M131" i="2" s="1"/>
  <c r="E94" i="2"/>
  <c r="M94" i="2" s="1"/>
  <c r="E136" i="2"/>
  <c r="M136" i="2" s="1"/>
  <c r="E133" i="2"/>
  <c r="M133" i="2" s="1"/>
  <c r="E97" i="2"/>
  <c r="M97" i="2" s="1"/>
  <c r="E104" i="2"/>
  <c r="M104" i="2" s="1"/>
  <c r="E125" i="2"/>
  <c r="M125" i="2" s="1"/>
  <c r="E142" i="2"/>
  <c r="M142" i="2" s="1"/>
  <c r="E140" i="2"/>
  <c r="M140" i="2" s="1"/>
  <c r="E99" i="2"/>
  <c r="M99" i="2" s="1"/>
  <c r="E121" i="2"/>
  <c r="M121" i="2" s="1"/>
  <c r="E85" i="2"/>
  <c r="M85" i="2" s="1"/>
  <c r="E101" i="2"/>
  <c r="M101" i="2" s="1"/>
  <c r="E108" i="2"/>
  <c r="M108" i="2" s="1"/>
  <c r="E27" i="2"/>
  <c r="M27" i="2" s="1"/>
  <c r="E47" i="2"/>
  <c r="M47" i="2" s="1"/>
  <c r="E46" i="2"/>
  <c r="M46" i="2" s="1"/>
  <c r="E31" i="2"/>
  <c r="M31" i="2" s="1"/>
  <c r="E51" i="2"/>
  <c r="M51" i="2" s="1"/>
  <c r="E50" i="2"/>
  <c r="M50" i="2" s="1"/>
  <c r="E77" i="2"/>
  <c r="M77" i="2" s="1"/>
  <c r="E35" i="2"/>
  <c r="M35" i="2" s="1"/>
  <c r="E49" i="2"/>
  <c r="M49" i="2" s="1"/>
  <c r="E72" i="2"/>
  <c r="M72" i="2" s="1"/>
  <c r="E42" i="2"/>
  <c r="E54" i="2"/>
  <c r="M54" i="2" s="1"/>
  <c r="E68" i="2"/>
  <c r="M68" i="2" s="1"/>
  <c r="E40" i="2"/>
  <c r="M40" i="2" s="1"/>
  <c r="E26" i="2"/>
  <c r="M26" i="2" s="1"/>
  <c r="E76" i="2"/>
  <c r="M76" i="2" s="1"/>
  <c r="E71" i="2"/>
  <c r="M71" i="2" s="1"/>
  <c r="E66" i="2"/>
  <c r="M66" i="2" s="1"/>
  <c r="E59" i="2"/>
  <c r="M59" i="2" s="1"/>
  <c r="E36" i="2"/>
  <c r="M36" i="2" s="1"/>
  <c r="E33" i="2"/>
  <c r="M33" i="2" s="1"/>
  <c r="E32" i="2"/>
  <c r="M32" i="2" s="1"/>
  <c r="E30" i="2"/>
  <c r="M30" i="2" s="1"/>
  <c r="E39" i="2"/>
  <c r="M39" i="2" s="1"/>
  <c r="E21" i="2"/>
  <c r="M21" i="2" s="1"/>
  <c r="E73" i="2"/>
  <c r="M73" i="2" s="1"/>
  <c r="E78" i="2"/>
  <c r="M78" i="2" s="1"/>
  <c r="E55" i="2"/>
  <c r="M55" i="2" s="1"/>
  <c r="E58" i="2"/>
  <c r="M58" i="2" s="1"/>
  <c r="E23" i="2"/>
  <c r="M23" i="2" s="1"/>
  <c r="E25" i="2"/>
  <c r="M25" i="2" s="1"/>
  <c r="E24" i="2"/>
  <c r="M24" i="2" s="1"/>
  <c r="E22" i="2"/>
  <c r="M22" i="2" s="1"/>
  <c r="E29" i="2"/>
  <c r="M29" i="2" s="1"/>
  <c r="E75" i="2"/>
  <c r="M75" i="2" s="1"/>
  <c r="E79" i="2"/>
  <c r="M79" i="2" s="1"/>
  <c r="E52" i="2"/>
  <c r="M52" i="2" s="1"/>
  <c r="E48" i="2"/>
  <c r="M48" i="2" s="1"/>
  <c r="E45" i="2"/>
  <c r="M45" i="2" s="1"/>
  <c r="E65" i="2"/>
  <c r="M65" i="2" s="1"/>
  <c r="E64" i="2"/>
  <c r="M64" i="2" s="1"/>
  <c r="E62" i="2"/>
  <c r="M62" i="2" s="1"/>
  <c r="E70" i="2"/>
  <c r="M70" i="2" s="1"/>
  <c r="E69" i="2"/>
  <c r="M69" i="2" s="1"/>
  <c r="E57" i="2"/>
  <c r="M57" i="2" s="1"/>
  <c r="E61" i="2"/>
  <c r="M61" i="2" s="1"/>
  <c r="E63" i="2"/>
  <c r="M63" i="2" s="1"/>
  <c r="E56" i="2"/>
  <c r="M56" i="2" s="1"/>
  <c r="AP115" i="15" l="1"/>
  <c r="BA115" i="15" s="1"/>
  <c r="AW116" i="15"/>
  <c r="AW122" i="15"/>
  <c r="AW129" i="15"/>
  <c r="AW115" i="15"/>
  <c r="AW114" i="15"/>
  <c r="AW109" i="15"/>
  <c r="AW112" i="15"/>
  <c r="AW111" i="15"/>
  <c r="AW110" i="15"/>
  <c r="AW113" i="15"/>
  <c r="AW117" i="15"/>
  <c r="AW118" i="15"/>
  <c r="AW119" i="15"/>
  <c r="AW120" i="15"/>
  <c r="AW121" i="15"/>
  <c r="AW123" i="15"/>
  <c r="AW124" i="15"/>
  <c r="AW126" i="15"/>
  <c r="AW125" i="15"/>
  <c r="AW127" i="15"/>
  <c r="AW128" i="15"/>
  <c r="AW131" i="15"/>
  <c r="AW130" i="15"/>
  <c r="AW134" i="15"/>
  <c r="AW135" i="15"/>
  <c r="AW132" i="15"/>
  <c r="AW133" i="15"/>
  <c r="AW136" i="15"/>
  <c r="AW16" i="15"/>
  <c r="AW73" i="15"/>
  <c r="AW103" i="15"/>
  <c r="AW53" i="15"/>
  <c r="AW15" i="15"/>
  <c r="AW41" i="15"/>
  <c r="AW100" i="15"/>
  <c r="AW28" i="15"/>
  <c r="AW71" i="15"/>
  <c r="AW61" i="15"/>
  <c r="AW80" i="15"/>
  <c r="AW101" i="15"/>
  <c r="AW107" i="15"/>
  <c r="AW78" i="15"/>
  <c r="AW51" i="15"/>
  <c r="AW40" i="15"/>
  <c r="AW45" i="15"/>
  <c r="AW18" i="15"/>
  <c r="AW44" i="15"/>
  <c r="AW17" i="15"/>
  <c r="AW38" i="15"/>
  <c r="AW70" i="15"/>
  <c r="AW98" i="15"/>
  <c r="AW91" i="15"/>
  <c r="AW48" i="15"/>
  <c r="AW49" i="15"/>
  <c r="AW69" i="15"/>
  <c r="AW50" i="15"/>
  <c r="AW105" i="15"/>
  <c r="AW97" i="15"/>
  <c r="AW67" i="15"/>
  <c r="AW62" i="15"/>
  <c r="AW54" i="15"/>
  <c r="AW43" i="15"/>
  <c r="AW75" i="15"/>
  <c r="AW60" i="15"/>
  <c r="AW21" i="15"/>
  <c r="AW65" i="15"/>
  <c r="AW39" i="15"/>
  <c r="AW66" i="15"/>
  <c r="AW72" i="15"/>
  <c r="AW94" i="15"/>
  <c r="AW20" i="15"/>
  <c r="AW34" i="15"/>
  <c r="AW55" i="15"/>
  <c r="AW81" i="15"/>
  <c r="AW92" i="15"/>
  <c r="AW64" i="15"/>
  <c r="AW29" i="15"/>
  <c r="AW14" i="15"/>
  <c r="AW106" i="15"/>
  <c r="AW93" i="15"/>
  <c r="AW36" i="15"/>
  <c r="AW23" i="15"/>
  <c r="AW56" i="15"/>
  <c r="AW22" i="15"/>
  <c r="AW95" i="15"/>
  <c r="AW108" i="15"/>
  <c r="AW90" i="15"/>
  <c r="AW33" i="15"/>
  <c r="AW37" i="15"/>
  <c r="AW42" i="15"/>
  <c r="AW76" i="15"/>
  <c r="AW35" i="15"/>
  <c r="AW102" i="15"/>
  <c r="AW99" i="15"/>
  <c r="AW32" i="15"/>
  <c r="AW59" i="15"/>
  <c r="AW24" i="15"/>
  <c r="AW79" i="15"/>
  <c r="AW96" i="15"/>
  <c r="AW58" i="15"/>
  <c r="AW30" i="15"/>
  <c r="AW31" i="15"/>
  <c r="AW52" i="15"/>
  <c r="AW74" i="15"/>
  <c r="AW57" i="15"/>
  <c r="AW77" i="15"/>
  <c r="AW27" i="15"/>
  <c r="AW63" i="15"/>
  <c r="AW25" i="15"/>
  <c r="AW46" i="15"/>
  <c r="AW104" i="15"/>
  <c r="AW26" i="15"/>
  <c r="AW47" i="15"/>
  <c r="AW68" i="15"/>
  <c r="AW87" i="15"/>
  <c r="AW85" i="15"/>
  <c r="AW84" i="15"/>
  <c r="AW82" i="15"/>
  <c r="AW86" i="15"/>
  <c r="AW88" i="15"/>
  <c r="AW89" i="15"/>
  <c r="AW83" i="15"/>
  <c r="AW13" i="15"/>
  <c r="AW10" i="15"/>
  <c r="AW4" i="15"/>
  <c r="AW8" i="15"/>
  <c r="AW12" i="15"/>
  <c r="AW6" i="15"/>
  <c r="AW5" i="15"/>
  <c r="AW3" i="15"/>
  <c r="AW9" i="15"/>
  <c r="AW11" i="15"/>
  <c r="AW7" i="15"/>
  <c r="AR108" i="15"/>
  <c r="AP108" i="15"/>
  <c r="AR16" i="15"/>
  <c r="AP16" i="15"/>
  <c r="AR105" i="15"/>
  <c r="AP105" i="15"/>
  <c r="AR107" i="15"/>
  <c r="AP107" i="15"/>
  <c r="AR106" i="15"/>
  <c r="AP106" i="15"/>
  <c r="AR136" i="15"/>
  <c r="AP136" i="15"/>
  <c r="AP49" i="15"/>
  <c r="AR49" i="15"/>
  <c r="AP21" i="15"/>
  <c r="AR21" i="15"/>
  <c r="AP27" i="15"/>
  <c r="AR27" i="15"/>
  <c r="AR45" i="15"/>
  <c r="AP45" i="15"/>
  <c r="AP55" i="15"/>
  <c r="AR55" i="15"/>
  <c r="AR68" i="15"/>
  <c r="AP68" i="15"/>
  <c r="AR76" i="15"/>
  <c r="AP76" i="15"/>
  <c r="AR33" i="15"/>
  <c r="AP33" i="15"/>
  <c r="AP22" i="15"/>
  <c r="AR22" i="15"/>
  <c r="AR40" i="15"/>
  <c r="AP40" i="15"/>
  <c r="AR59" i="15"/>
  <c r="AP59" i="15"/>
  <c r="AR57" i="15"/>
  <c r="AP57" i="15"/>
  <c r="AR81" i="15"/>
  <c r="AP81" i="15"/>
  <c r="AR61" i="15"/>
  <c r="AP61" i="15"/>
  <c r="AR20" i="15"/>
  <c r="AP20" i="15"/>
  <c r="AR79" i="15"/>
  <c r="AP79" i="15"/>
  <c r="AR47" i="15"/>
  <c r="AP47" i="15"/>
  <c r="AP41" i="15"/>
  <c r="AR41" i="15"/>
  <c r="AP32" i="15"/>
  <c r="AR32" i="15"/>
  <c r="AP29" i="15"/>
  <c r="AR29" i="15"/>
  <c r="AR62" i="15"/>
  <c r="AP62" i="15"/>
  <c r="AP63" i="15"/>
  <c r="AR63" i="15"/>
  <c r="AP66" i="15"/>
  <c r="AR66" i="15"/>
  <c r="AP58" i="15"/>
  <c r="AR58" i="15"/>
  <c r="AR30" i="15"/>
  <c r="AP30" i="15"/>
  <c r="AR34" i="15"/>
  <c r="AP34" i="15"/>
  <c r="AR56" i="15"/>
  <c r="AP56" i="15"/>
  <c r="AR25" i="15"/>
  <c r="AP25" i="15"/>
  <c r="AP43" i="15"/>
  <c r="AR43" i="15"/>
  <c r="AP26" i="15"/>
  <c r="AR26" i="15"/>
  <c r="AP39" i="15"/>
  <c r="AR39" i="15"/>
  <c r="AR64" i="15"/>
  <c r="AP64" i="15"/>
  <c r="AR60" i="15"/>
  <c r="AP60" i="15"/>
  <c r="AR52" i="15"/>
  <c r="AP52" i="15"/>
  <c r="AR51" i="15"/>
  <c r="AP51" i="15"/>
  <c r="AR77" i="15"/>
  <c r="AP77" i="15"/>
  <c r="AR44" i="15"/>
  <c r="AP44" i="15"/>
  <c r="AR46" i="15"/>
  <c r="AP46" i="15"/>
  <c r="AP37" i="15"/>
  <c r="AR37" i="15"/>
  <c r="AP23" i="15"/>
  <c r="AR23" i="15"/>
  <c r="AR67" i="15"/>
  <c r="AP67" i="15"/>
  <c r="AR80" i="15"/>
  <c r="AP80" i="15"/>
  <c r="AR53" i="15"/>
  <c r="AP53" i="15"/>
  <c r="AR69" i="15"/>
  <c r="AP69" i="15"/>
  <c r="AR75" i="15"/>
  <c r="AP75" i="15"/>
  <c r="AP31" i="15"/>
  <c r="AR31" i="15"/>
  <c r="AR24" i="15"/>
  <c r="AP24" i="15"/>
  <c r="AR28" i="15"/>
  <c r="AP28" i="15"/>
  <c r="AP48" i="15"/>
  <c r="AR48" i="15"/>
  <c r="AP70" i="15"/>
  <c r="AR70" i="15"/>
  <c r="AR71" i="15"/>
  <c r="AP71" i="15"/>
  <c r="AR74" i="15"/>
  <c r="AP74" i="15"/>
  <c r="AR54" i="15"/>
  <c r="AP54" i="15"/>
  <c r="AP50" i="15"/>
  <c r="AR50" i="15"/>
  <c r="AP38" i="15"/>
  <c r="AR38" i="15"/>
  <c r="AP35" i="15"/>
  <c r="AR35" i="15"/>
  <c r="AP36" i="15"/>
  <c r="AR36" i="15"/>
  <c r="AP42" i="15"/>
  <c r="AR42" i="15"/>
  <c r="AP78" i="15"/>
  <c r="AR78" i="15"/>
  <c r="AP73" i="15"/>
  <c r="AR73" i="15"/>
  <c r="AR65" i="15"/>
  <c r="AP65" i="15"/>
  <c r="AR72" i="15"/>
  <c r="AP72" i="15"/>
  <c r="AR128" i="15"/>
  <c r="AP128" i="15"/>
  <c r="AR129" i="15"/>
  <c r="AP129" i="15"/>
  <c r="AR131" i="15"/>
  <c r="AP131" i="15"/>
  <c r="AR130" i="15"/>
  <c r="AP130" i="15"/>
  <c r="AR135" i="15"/>
  <c r="AP135" i="15"/>
  <c r="AR132" i="15"/>
  <c r="AP132" i="15"/>
  <c r="AR134" i="15"/>
  <c r="AP134" i="15"/>
  <c r="AR133" i="15"/>
  <c r="AP133" i="15"/>
  <c r="AR125" i="15"/>
  <c r="AP125" i="15"/>
  <c r="AR126" i="15"/>
  <c r="AP126" i="15"/>
  <c r="AR127" i="15"/>
  <c r="AP127" i="15"/>
  <c r="AR124" i="15"/>
  <c r="AP124" i="15"/>
  <c r="AR123" i="15"/>
  <c r="AP123" i="15"/>
  <c r="AR120" i="15"/>
  <c r="AP120" i="15"/>
  <c r="AR121" i="15"/>
  <c r="AP121" i="15"/>
  <c r="AR122" i="15"/>
  <c r="AP122" i="15"/>
  <c r="AR118" i="15"/>
  <c r="AP118" i="15"/>
  <c r="AR117" i="15"/>
  <c r="AP117" i="15"/>
  <c r="AR119" i="15"/>
  <c r="AP119" i="15"/>
  <c r="AR116" i="15"/>
  <c r="AP116" i="15"/>
  <c r="AR114" i="15"/>
  <c r="AP114" i="15"/>
  <c r="AR113" i="15"/>
  <c r="AP113" i="15"/>
  <c r="AR109" i="15"/>
  <c r="AP109" i="15"/>
  <c r="AR111" i="15"/>
  <c r="AP111" i="15"/>
  <c r="AR110" i="15"/>
  <c r="AP110" i="15"/>
  <c r="AR112" i="15"/>
  <c r="AP112" i="15"/>
  <c r="AR115" i="15"/>
  <c r="AR101" i="15"/>
  <c r="AP101" i="15"/>
  <c r="AR103" i="15"/>
  <c r="AP103" i="15"/>
  <c r="AR99" i="15"/>
  <c r="AP99" i="15"/>
  <c r="AR100" i="15"/>
  <c r="AP100" i="15"/>
  <c r="AR95" i="15"/>
  <c r="AP95" i="15"/>
  <c r="AP90" i="15"/>
  <c r="AR98" i="15"/>
  <c r="AP98" i="15"/>
  <c r="AR92" i="15"/>
  <c r="AP92" i="15"/>
  <c r="AR91" i="15"/>
  <c r="AP91" i="15"/>
  <c r="AR104" i="15"/>
  <c r="AP104" i="15"/>
  <c r="AR97" i="15"/>
  <c r="AP97" i="15"/>
  <c r="AR93" i="15"/>
  <c r="AP93" i="15"/>
  <c r="AR94" i="15"/>
  <c r="AP94" i="15"/>
  <c r="AR102" i="15"/>
  <c r="AP102" i="15"/>
  <c r="AR96" i="15"/>
  <c r="AP96" i="15"/>
  <c r="AR85" i="15"/>
  <c r="AP85" i="15"/>
  <c r="AR86" i="15"/>
  <c r="AP86" i="15"/>
  <c r="AR82" i="15"/>
  <c r="AP82" i="15"/>
  <c r="AR84" i="15"/>
  <c r="AP84" i="15"/>
  <c r="AR87" i="15"/>
  <c r="AP87" i="15"/>
  <c r="AR89" i="15"/>
  <c r="AP89" i="15"/>
  <c r="AR83" i="15"/>
  <c r="AP83" i="15"/>
  <c r="AR88" i="15"/>
  <c r="AP88" i="15"/>
  <c r="M42" i="2"/>
  <c r="AR19" i="15" s="1"/>
  <c r="AP19" i="15"/>
  <c r="AR18" i="15"/>
  <c r="AP18" i="15"/>
  <c r="AR17" i="15"/>
  <c r="AP17" i="15"/>
  <c r="AR15" i="15"/>
  <c r="AP15" i="15"/>
  <c r="AR14" i="15"/>
  <c r="AP14" i="15"/>
  <c r="AR9" i="15"/>
  <c r="AP9" i="15"/>
  <c r="AR13" i="15"/>
  <c r="AP13" i="15"/>
  <c r="AR11" i="15"/>
  <c r="AP11" i="15"/>
  <c r="AR10" i="15"/>
  <c r="AP10" i="15"/>
  <c r="AR12" i="15"/>
  <c r="AP12" i="15"/>
  <c r="AR4" i="15"/>
  <c r="AP4" i="15"/>
  <c r="AR8" i="15"/>
  <c r="AP8" i="15"/>
  <c r="AR5" i="15"/>
  <c r="AP5" i="15"/>
  <c r="AR6" i="15"/>
  <c r="AP6" i="15"/>
  <c r="AR3" i="15"/>
  <c r="AP3" i="15"/>
  <c r="AR7" i="15"/>
  <c r="AP7" i="15"/>
  <c r="AP2" i="15"/>
  <c r="AW2" i="15" l="1"/>
  <c r="B5" i="17"/>
  <c r="F162" i="2"/>
  <c r="F163" i="2" s="1"/>
  <c r="N162" i="2" s="1"/>
  <c r="N163" i="2" s="1"/>
  <c r="F154" i="2"/>
  <c r="F156" i="2" s="1"/>
  <c r="F157" i="2" s="1"/>
  <c r="BA107" i="15"/>
  <c r="BA105" i="15"/>
  <c r="BA16" i="15"/>
  <c r="BA106" i="15"/>
  <c r="BA108" i="15"/>
  <c r="BA7" i="15"/>
  <c r="BA98" i="15"/>
  <c r="BA3" i="15"/>
  <c r="BA13" i="15"/>
  <c r="BA83" i="15"/>
  <c r="BA102" i="15"/>
  <c r="BA90" i="15"/>
  <c r="BA78" i="15"/>
  <c r="BA37" i="15"/>
  <c r="BA32" i="15"/>
  <c r="BA111" i="15"/>
  <c r="BA116" i="15"/>
  <c r="BA122" i="15"/>
  <c r="BA124" i="15"/>
  <c r="BA133" i="15"/>
  <c r="BA130" i="15"/>
  <c r="BA72" i="15"/>
  <c r="BA80" i="15"/>
  <c r="BA46" i="15"/>
  <c r="BA52" i="15"/>
  <c r="BA34" i="15"/>
  <c r="BA61" i="15"/>
  <c r="BA40" i="15"/>
  <c r="BA68" i="15"/>
  <c r="BA84" i="15"/>
  <c r="BA101" i="15"/>
  <c r="BA41" i="15"/>
  <c r="BA21" i="15"/>
  <c r="BA15" i="15"/>
  <c r="BA9" i="15"/>
  <c r="BA94" i="15"/>
  <c r="BA50" i="15"/>
  <c r="BA26" i="15"/>
  <c r="BA63" i="15"/>
  <c r="BA109" i="15"/>
  <c r="BA119" i="15"/>
  <c r="BA121" i="15"/>
  <c r="BA127" i="15"/>
  <c r="BA134" i="15"/>
  <c r="BA131" i="15"/>
  <c r="BA65" i="15"/>
  <c r="BA54" i="15"/>
  <c r="BA75" i="15"/>
  <c r="BA67" i="15"/>
  <c r="BA44" i="15"/>
  <c r="BA60" i="15"/>
  <c r="BA30" i="15"/>
  <c r="BA62" i="15"/>
  <c r="BA47" i="15"/>
  <c r="BA81" i="15"/>
  <c r="BA88" i="15"/>
  <c r="BA6" i="15"/>
  <c r="BA89" i="15"/>
  <c r="BA91" i="15"/>
  <c r="BA70" i="15"/>
  <c r="BA10" i="15"/>
  <c r="BA85" i="15"/>
  <c r="BA36" i="15"/>
  <c r="BA48" i="15"/>
  <c r="BA43" i="15"/>
  <c r="BA22" i="15"/>
  <c r="BA55" i="15"/>
  <c r="BA49" i="15"/>
  <c r="BA11" i="15"/>
  <c r="BA12" i="15"/>
  <c r="BA18" i="15"/>
  <c r="BA86" i="15"/>
  <c r="BA95" i="15"/>
  <c r="BA42" i="15"/>
  <c r="BA31" i="15"/>
  <c r="BA2" i="15"/>
  <c r="BA5" i="15"/>
  <c r="BA14" i="15"/>
  <c r="BA19" i="15"/>
  <c r="BA87" i="15"/>
  <c r="BA93" i="15"/>
  <c r="BA92" i="15"/>
  <c r="BA100" i="15"/>
  <c r="BA112" i="15"/>
  <c r="BA113" i="15"/>
  <c r="BA117" i="15"/>
  <c r="BA120" i="15"/>
  <c r="BA126" i="15"/>
  <c r="BA132" i="15"/>
  <c r="BA129" i="15"/>
  <c r="BA74" i="15"/>
  <c r="BA28" i="15"/>
  <c r="BA69" i="15"/>
  <c r="BA77" i="15"/>
  <c r="BA64" i="15"/>
  <c r="BA25" i="15"/>
  <c r="BA79" i="15"/>
  <c r="BA57" i="15"/>
  <c r="BA33" i="15"/>
  <c r="BA45" i="15"/>
  <c r="BA136" i="15"/>
  <c r="BA96" i="15"/>
  <c r="BA73" i="15"/>
  <c r="BA35" i="15"/>
  <c r="BA23" i="15"/>
  <c r="BA58" i="15"/>
  <c r="BA29" i="15"/>
  <c r="BA8" i="15"/>
  <c r="BA99" i="15"/>
  <c r="BA110" i="15"/>
  <c r="BA114" i="15"/>
  <c r="BA118" i="15"/>
  <c r="BA123" i="15"/>
  <c r="BA125" i="15"/>
  <c r="BA135" i="15"/>
  <c r="BA128" i="15"/>
  <c r="BA71" i="15"/>
  <c r="BA24" i="15"/>
  <c r="BA53" i="15"/>
  <c r="BA51" i="15"/>
  <c r="BA56" i="15"/>
  <c r="BA20" i="15"/>
  <c r="BA59" i="15"/>
  <c r="BA76" i="15"/>
  <c r="BA97" i="15"/>
  <c r="BA4" i="15"/>
  <c r="BA17" i="15"/>
  <c r="BA82" i="15"/>
  <c r="BA104" i="15"/>
  <c r="BA103" i="15"/>
  <c r="BA38" i="15"/>
  <c r="BA39" i="15"/>
  <c r="BA66" i="15"/>
  <c r="BA27" i="15"/>
  <c r="AR90" i="15"/>
  <c r="AR2" i="15"/>
  <c r="AF17" i="15" l="1"/>
  <c r="AF33" i="15"/>
  <c r="AF49" i="15"/>
  <c r="AF65" i="15"/>
  <c r="AF81" i="15"/>
  <c r="AF97" i="15"/>
  <c r="AF113" i="15"/>
  <c r="AF129" i="15"/>
  <c r="AF145" i="15"/>
  <c r="AF82" i="15"/>
  <c r="AF14" i="15"/>
  <c r="AF76" i="15"/>
  <c r="AF140" i="15"/>
  <c r="AF62" i="15"/>
  <c r="AF126" i="15"/>
  <c r="AF8" i="15"/>
  <c r="AF96" i="15"/>
  <c r="AF42" i="15"/>
  <c r="AF3" i="15"/>
  <c r="AF19" i="15"/>
  <c r="AF35" i="15"/>
  <c r="AF51" i="15"/>
  <c r="AF67" i="15"/>
  <c r="AF83" i="15"/>
  <c r="AF99" i="15"/>
  <c r="AF115" i="15"/>
  <c r="AF131" i="15"/>
  <c r="AF2" i="15"/>
  <c r="AF90" i="15"/>
  <c r="AF30" i="15"/>
  <c r="AF84" i="15"/>
  <c r="AF18" i="15"/>
  <c r="AF70" i="15"/>
  <c r="AF134" i="15"/>
  <c r="AF24" i="15"/>
  <c r="AF104" i="15"/>
  <c r="AF5" i="15"/>
  <c r="AF21" i="15"/>
  <c r="AF37" i="15"/>
  <c r="AF53" i="15"/>
  <c r="AF69" i="15"/>
  <c r="AF85" i="15"/>
  <c r="AF101" i="15"/>
  <c r="AF117" i="15"/>
  <c r="AF133" i="15"/>
  <c r="AF12" i="15"/>
  <c r="AF98" i="15"/>
  <c r="AF46" i="15"/>
  <c r="AF92" i="15"/>
  <c r="AF34" i="15"/>
  <c r="AF78" i="15"/>
  <c r="AF142" i="15"/>
  <c r="AF40" i="15"/>
  <c r="AF112" i="15"/>
  <c r="AF106" i="15"/>
  <c r="AF86" i="15"/>
  <c r="AF56" i="15"/>
  <c r="AF73" i="15"/>
  <c r="AF44" i="15"/>
  <c r="AF108" i="15"/>
  <c r="AF94" i="15"/>
  <c r="AF64" i="15"/>
  <c r="AF11" i="15"/>
  <c r="AF59" i="15"/>
  <c r="AF91" i="15"/>
  <c r="AF123" i="15"/>
  <c r="AF58" i="15"/>
  <c r="AF48" i="15"/>
  <c r="AF20" i="15"/>
  <c r="AF38" i="15"/>
  <c r="AF13" i="15"/>
  <c r="AF45" i="15"/>
  <c r="AF61" i="15"/>
  <c r="AF109" i="15"/>
  <c r="AF141" i="15"/>
  <c r="AF130" i="15"/>
  <c r="AF36" i="15"/>
  <c r="AF54" i="15"/>
  <c r="AF80" i="15"/>
  <c r="AF15" i="15"/>
  <c r="AF79" i="15"/>
  <c r="AF127" i="15"/>
  <c r="AF138" i="15"/>
  <c r="AF52" i="15"/>
  <c r="AF88" i="15"/>
  <c r="AF7" i="15"/>
  <c r="AF23" i="15"/>
  <c r="AF39" i="15"/>
  <c r="AF55" i="15"/>
  <c r="AF71" i="15"/>
  <c r="AF87" i="15"/>
  <c r="AF103" i="15"/>
  <c r="AF119" i="15"/>
  <c r="AF135" i="15"/>
  <c r="AF28" i="15"/>
  <c r="AF16" i="15"/>
  <c r="AF100" i="15"/>
  <c r="AF50" i="15"/>
  <c r="AF6" i="15"/>
  <c r="AF120" i="15"/>
  <c r="AF9" i="15"/>
  <c r="AF25" i="15"/>
  <c r="AF41" i="15"/>
  <c r="AF57" i="15"/>
  <c r="AF89" i="15"/>
  <c r="AF105" i="15"/>
  <c r="AF121" i="15"/>
  <c r="AF137" i="15"/>
  <c r="AF114" i="15"/>
  <c r="AF32" i="15"/>
  <c r="AF4" i="15"/>
  <c r="AF22" i="15"/>
  <c r="AF128" i="15"/>
  <c r="AF27" i="15"/>
  <c r="AF43" i="15"/>
  <c r="AF75" i="15"/>
  <c r="AF107" i="15"/>
  <c r="AF139" i="15"/>
  <c r="AF122" i="15"/>
  <c r="AF116" i="15"/>
  <c r="AF102" i="15"/>
  <c r="AF72" i="15"/>
  <c r="AF136" i="15"/>
  <c r="AF29" i="15"/>
  <c r="AF77" i="15"/>
  <c r="AF93" i="15"/>
  <c r="AF125" i="15"/>
  <c r="AF66" i="15"/>
  <c r="AF124" i="15"/>
  <c r="AF110" i="15"/>
  <c r="AF144" i="15"/>
  <c r="AF31" i="15"/>
  <c r="AF63" i="15"/>
  <c r="AF95" i="15"/>
  <c r="AF74" i="15"/>
  <c r="AF68" i="15"/>
  <c r="AF118" i="15"/>
  <c r="AF10" i="15"/>
  <c r="AF60" i="15"/>
  <c r="AF47" i="15"/>
  <c r="AF143" i="15"/>
  <c r="AF132" i="15"/>
  <c r="AF26" i="15"/>
  <c r="AF111" i="15"/>
  <c r="AC9" i="15"/>
  <c r="AC17" i="15"/>
  <c r="AC25" i="15"/>
  <c r="AC33" i="15"/>
  <c r="AC41" i="15"/>
  <c r="AC49" i="15"/>
  <c r="AC57" i="15"/>
  <c r="AC65" i="15"/>
  <c r="AC73" i="15"/>
  <c r="AC81" i="15"/>
  <c r="AC6" i="15"/>
  <c r="AC14" i="15"/>
  <c r="AC22" i="15"/>
  <c r="AC30" i="15"/>
  <c r="AC38" i="15"/>
  <c r="AC46" i="15"/>
  <c r="AC54" i="15"/>
  <c r="AC8" i="15"/>
  <c r="AC16" i="15"/>
  <c r="AC24" i="15"/>
  <c r="AC32" i="15"/>
  <c r="AC40" i="15"/>
  <c r="AC48" i="15"/>
  <c r="AC56" i="15"/>
  <c r="AC64" i="15"/>
  <c r="AC72" i="15"/>
  <c r="AC80" i="15"/>
  <c r="AC88" i="15"/>
  <c r="AC96" i="15"/>
  <c r="AC104" i="15"/>
  <c r="AC112" i="15"/>
  <c r="AC120" i="15"/>
  <c r="AC128" i="15"/>
  <c r="AC136" i="15"/>
  <c r="AC144" i="15"/>
  <c r="AC5" i="15"/>
  <c r="AC13" i="15"/>
  <c r="AC21" i="15"/>
  <c r="AC29" i="15"/>
  <c r="AC37" i="15"/>
  <c r="AC45" i="15"/>
  <c r="AC53" i="15"/>
  <c r="AC61" i="15"/>
  <c r="AC69" i="15"/>
  <c r="AC77" i="15"/>
  <c r="AC85" i="15"/>
  <c r="AC93" i="15"/>
  <c r="AC101" i="15"/>
  <c r="AC109" i="15"/>
  <c r="AC117" i="15"/>
  <c r="AC125" i="15"/>
  <c r="AC133" i="15"/>
  <c r="AC141" i="15"/>
  <c r="AC10" i="15"/>
  <c r="AC18" i="15"/>
  <c r="AC26" i="15"/>
  <c r="AC34" i="15"/>
  <c r="AC42" i="15"/>
  <c r="AC50" i="15"/>
  <c r="AC58" i="15"/>
  <c r="AC66" i="15"/>
  <c r="AC74" i="15"/>
  <c r="AC82" i="15"/>
  <c r="AC90" i="15"/>
  <c r="AC98" i="15"/>
  <c r="AC106" i="15"/>
  <c r="AC114" i="15"/>
  <c r="AC122" i="15"/>
  <c r="AC130" i="15"/>
  <c r="AC138" i="15"/>
  <c r="AC7" i="15"/>
  <c r="AC15" i="15"/>
  <c r="AC23" i="15"/>
  <c r="AC31" i="15"/>
  <c r="AC39" i="15"/>
  <c r="AC47" i="15"/>
  <c r="AC55" i="15"/>
  <c r="AC63" i="15"/>
  <c r="AC71" i="15"/>
  <c r="AC79" i="15"/>
  <c r="AC87" i="15"/>
  <c r="AC95" i="15"/>
  <c r="AC103" i="15"/>
  <c r="AC111" i="15"/>
  <c r="AC119" i="15"/>
  <c r="AC127" i="15"/>
  <c r="AC135" i="15"/>
  <c r="AC4" i="15"/>
  <c r="AC12" i="15"/>
  <c r="AC20" i="15"/>
  <c r="AC28" i="15"/>
  <c r="AC36" i="15"/>
  <c r="AC44" i="15"/>
  <c r="AC52" i="15"/>
  <c r="AC60" i="15"/>
  <c r="AC68" i="15"/>
  <c r="AC76" i="15"/>
  <c r="AC84" i="15"/>
  <c r="AC92" i="15"/>
  <c r="AC100" i="15"/>
  <c r="AC108" i="15"/>
  <c r="AC116" i="15"/>
  <c r="AC124" i="15"/>
  <c r="AC132" i="15"/>
  <c r="AC140" i="15"/>
  <c r="AC97" i="15"/>
  <c r="AC113" i="15"/>
  <c r="AC129" i="15"/>
  <c r="AC94" i="15"/>
  <c r="AC110" i="15"/>
  <c r="AC126" i="15"/>
  <c r="AC142" i="15"/>
  <c r="AC3" i="15"/>
  <c r="AC19" i="15"/>
  <c r="AC35" i="15"/>
  <c r="AC51" i="15"/>
  <c r="AC91" i="15"/>
  <c r="AC107" i="15"/>
  <c r="AC123" i="15"/>
  <c r="AC139" i="15"/>
  <c r="AC145" i="15"/>
  <c r="AC62" i="15"/>
  <c r="AC70" i="15"/>
  <c r="AC78" i="15"/>
  <c r="AC89" i="15"/>
  <c r="AC105" i="15"/>
  <c r="AC121" i="15"/>
  <c r="AC137" i="15"/>
  <c r="AC143" i="15"/>
  <c r="AC67" i="15"/>
  <c r="AC75" i="15"/>
  <c r="AC86" i="15"/>
  <c r="AC102" i="15"/>
  <c r="AC118" i="15"/>
  <c r="AC134" i="15"/>
  <c r="AC11" i="15"/>
  <c r="AC27" i="15"/>
  <c r="AC43" i="15"/>
  <c r="AC59" i="15"/>
  <c r="AC83" i="15"/>
  <c r="AC99" i="15"/>
  <c r="AC115" i="15"/>
  <c r="AC131" i="15"/>
  <c r="B6" i="17"/>
  <c r="E6" i="17" s="1"/>
  <c r="AK3" i="15"/>
  <c r="AK7" i="15"/>
  <c r="AK11" i="15"/>
  <c r="AK15" i="15"/>
  <c r="AK19" i="15"/>
  <c r="AK23" i="15"/>
  <c r="AK27" i="15"/>
  <c r="AK31" i="15"/>
  <c r="AK35" i="15"/>
  <c r="AK39" i="15"/>
  <c r="AK43" i="15"/>
  <c r="AK47" i="15"/>
  <c r="AK4" i="15"/>
  <c r="AK8" i="15"/>
  <c r="AK12" i="15"/>
  <c r="AK16" i="15"/>
  <c r="AK20" i="15"/>
  <c r="AK24" i="15"/>
  <c r="AK28" i="15"/>
  <c r="AK32" i="15"/>
  <c r="AK36" i="15"/>
  <c r="AK40" i="15"/>
  <c r="AK44" i="15"/>
  <c r="AK48" i="15"/>
  <c r="AK52" i="15"/>
  <c r="AK56" i="15"/>
  <c r="AK18" i="15"/>
  <c r="AK25" i="15"/>
  <c r="AK50" i="15"/>
  <c r="AK55" i="15"/>
  <c r="AK6" i="15"/>
  <c r="AK13" i="15"/>
  <c r="AK38" i="15"/>
  <c r="AK45" i="15"/>
  <c r="AK51" i="15"/>
  <c r="AK60" i="15"/>
  <c r="AK64" i="15"/>
  <c r="AK68" i="15"/>
  <c r="AK72" i="15"/>
  <c r="AK76" i="15"/>
  <c r="AK80" i="15"/>
  <c r="AK84" i="15"/>
  <c r="AK88" i="15"/>
  <c r="AK92" i="15"/>
  <c r="AK96" i="15"/>
  <c r="AK100" i="15"/>
  <c r="AK104" i="15"/>
  <c r="AK108" i="15"/>
  <c r="AK112" i="15"/>
  <c r="AK116" i="15"/>
  <c r="AK120" i="15"/>
  <c r="AK124" i="15"/>
  <c r="AK128" i="15"/>
  <c r="AK132" i="15"/>
  <c r="AK136" i="15"/>
  <c r="AK140" i="15"/>
  <c r="AK144" i="15"/>
  <c r="AK63" i="15"/>
  <c r="AK79" i="15"/>
  <c r="AK99" i="15"/>
  <c r="AK127" i="15"/>
  <c r="AK26" i="15"/>
  <c r="AK33" i="15"/>
  <c r="AK30" i="15"/>
  <c r="AK91" i="15"/>
  <c r="AK119" i="15"/>
  <c r="AK14" i="15"/>
  <c r="AK21" i="15"/>
  <c r="AK46" i="15"/>
  <c r="AK57" i="15"/>
  <c r="AK61" i="15"/>
  <c r="AK65" i="15"/>
  <c r="AK69" i="15"/>
  <c r="AK73" i="15"/>
  <c r="AK77" i="15"/>
  <c r="AK81" i="15"/>
  <c r="AK85" i="15"/>
  <c r="AK89" i="15"/>
  <c r="AK93" i="15"/>
  <c r="AK97" i="15"/>
  <c r="AK101" i="15"/>
  <c r="AK105" i="15"/>
  <c r="AK109" i="15"/>
  <c r="AK113" i="15"/>
  <c r="AK117" i="15"/>
  <c r="AK121" i="15"/>
  <c r="AK125" i="15"/>
  <c r="AK129" i="15"/>
  <c r="AK133" i="15"/>
  <c r="AK137" i="15"/>
  <c r="AK141" i="15"/>
  <c r="AK145" i="15"/>
  <c r="AK5" i="15"/>
  <c r="AK37" i="15"/>
  <c r="AK59" i="15"/>
  <c r="AK75" i="15"/>
  <c r="AK95" i="15"/>
  <c r="AK115" i="15"/>
  <c r="AK143" i="15"/>
  <c r="AK9" i="15"/>
  <c r="AK34" i="15"/>
  <c r="AK41" i="15"/>
  <c r="AK53" i="15"/>
  <c r="AK67" i="15"/>
  <c r="AK87" i="15"/>
  <c r="AK107" i="15"/>
  <c r="AK123" i="15"/>
  <c r="AK139" i="15"/>
  <c r="AK22" i="15"/>
  <c r="AK29" i="15"/>
  <c r="AK58" i="15"/>
  <c r="AK62" i="15"/>
  <c r="AK66" i="15"/>
  <c r="AK70" i="15"/>
  <c r="AK74" i="15"/>
  <c r="AK78" i="15"/>
  <c r="AK82" i="15"/>
  <c r="AK86" i="15"/>
  <c r="AK90" i="15"/>
  <c r="AK94" i="15"/>
  <c r="AK98" i="15"/>
  <c r="AK102" i="15"/>
  <c r="AK106" i="15"/>
  <c r="AK110" i="15"/>
  <c r="AK114" i="15"/>
  <c r="AK118" i="15"/>
  <c r="AK122" i="15"/>
  <c r="AK126" i="15"/>
  <c r="AK130" i="15"/>
  <c r="AK134" i="15"/>
  <c r="AK138" i="15"/>
  <c r="AK142" i="15"/>
  <c r="AK135" i="15"/>
  <c r="AK10" i="15"/>
  <c r="AK17" i="15"/>
  <c r="AK42" i="15"/>
  <c r="AK49" i="15"/>
  <c r="AK54" i="15"/>
  <c r="AK71" i="15"/>
  <c r="AK83" i="15"/>
  <c r="AK103" i="15"/>
  <c r="AK111" i="15"/>
  <c r="AK131" i="15"/>
  <c r="AC2" i="15"/>
  <c r="AK2" i="15"/>
  <c r="AH2" i="15" l="1"/>
  <c r="AH42" i="15"/>
  <c r="AH6" i="15"/>
  <c r="AH22" i="15"/>
  <c r="AH13" i="15"/>
  <c r="AH29" i="15"/>
  <c r="AH45" i="15"/>
  <c r="AH61" i="15"/>
  <c r="AH77" i="15"/>
  <c r="AH93" i="15"/>
  <c r="AH109" i="15"/>
  <c r="AH125" i="15"/>
  <c r="AH141" i="15"/>
  <c r="AH98" i="15"/>
  <c r="AH76" i="15"/>
  <c r="AH140" i="15"/>
  <c r="AH118" i="15"/>
  <c r="AH112" i="15"/>
  <c r="AH128" i="15"/>
  <c r="AH49" i="15"/>
  <c r="AH145" i="15"/>
  <c r="AH70" i="15"/>
  <c r="AH48" i="15"/>
  <c r="AH35" i="15"/>
  <c r="AH67" i="15"/>
  <c r="AH131" i="15"/>
  <c r="AH122" i="15"/>
  <c r="AH142" i="15"/>
  <c r="AH5" i="15"/>
  <c r="AH69" i="15"/>
  <c r="AH66" i="15"/>
  <c r="AH80" i="15"/>
  <c r="AH28" i="15"/>
  <c r="AH44" i="15"/>
  <c r="AH8" i="15"/>
  <c r="AH24" i="15"/>
  <c r="AH15" i="15"/>
  <c r="AH31" i="15"/>
  <c r="AH47" i="15"/>
  <c r="AH63" i="15"/>
  <c r="AH79" i="15"/>
  <c r="AH95" i="15"/>
  <c r="AH111" i="15"/>
  <c r="AH127" i="15"/>
  <c r="AH143" i="15"/>
  <c r="AH106" i="15"/>
  <c r="AH84" i="15"/>
  <c r="AH62" i="15"/>
  <c r="AH126" i="15"/>
  <c r="AH81" i="15"/>
  <c r="AH113" i="15"/>
  <c r="AH114" i="15"/>
  <c r="AH92" i="15"/>
  <c r="AH134" i="15"/>
  <c r="AH32" i="15"/>
  <c r="AH3" i="15"/>
  <c r="AH19" i="15"/>
  <c r="AH51" i="15"/>
  <c r="AH83" i="15"/>
  <c r="AH99" i="15"/>
  <c r="AH58" i="15"/>
  <c r="AH100" i="15"/>
  <c r="AH64" i="15"/>
  <c r="AH14" i="15"/>
  <c r="AH37" i="15"/>
  <c r="AH117" i="15"/>
  <c r="AH108" i="15"/>
  <c r="AH30" i="15"/>
  <c r="AH46" i="15"/>
  <c r="AH10" i="15"/>
  <c r="AH26" i="15"/>
  <c r="AH17" i="15"/>
  <c r="AH33" i="15"/>
  <c r="AH65" i="15"/>
  <c r="AH97" i="15"/>
  <c r="AH129" i="15"/>
  <c r="AH144" i="15"/>
  <c r="AH12" i="15"/>
  <c r="AH115" i="15"/>
  <c r="AH78" i="15"/>
  <c r="AH21" i="15"/>
  <c r="AH85" i="15"/>
  <c r="AH130" i="15"/>
  <c r="AH36" i="15"/>
  <c r="AH52" i="15"/>
  <c r="AH16" i="15"/>
  <c r="AH7" i="15"/>
  <c r="AH23" i="15"/>
  <c r="AH39" i="15"/>
  <c r="AH55" i="15"/>
  <c r="AH71" i="15"/>
  <c r="AH87" i="15"/>
  <c r="AH103" i="15"/>
  <c r="AH119" i="15"/>
  <c r="AH135" i="15"/>
  <c r="AH74" i="15"/>
  <c r="AH138" i="15"/>
  <c r="AH116" i="15"/>
  <c r="AH94" i="15"/>
  <c r="AH72" i="15"/>
  <c r="AH96" i="15"/>
  <c r="AH139" i="15"/>
  <c r="AH132" i="15"/>
  <c r="AH104" i="15"/>
  <c r="AH50" i="15"/>
  <c r="AH101" i="15"/>
  <c r="AH86" i="15"/>
  <c r="AH38" i="15"/>
  <c r="AH54" i="15"/>
  <c r="AH18" i="15"/>
  <c r="AH9" i="15"/>
  <c r="AH25" i="15"/>
  <c r="AH41" i="15"/>
  <c r="AH57" i="15"/>
  <c r="AH73" i="15"/>
  <c r="AH89" i="15"/>
  <c r="AH105" i="15"/>
  <c r="AH121" i="15"/>
  <c r="AH137" i="15"/>
  <c r="AH82" i="15"/>
  <c r="AH60" i="15"/>
  <c r="AH124" i="15"/>
  <c r="AH102" i="15"/>
  <c r="AH88" i="15"/>
  <c r="AH120" i="15"/>
  <c r="AH40" i="15"/>
  <c r="AH4" i="15"/>
  <c r="AH20" i="15"/>
  <c r="AH11" i="15"/>
  <c r="AH27" i="15"/>
  <c r="AH43" i="15"/>
  <c r="AH59" i="15"/>
  <c r="AH75" i="15"/>
  <c r="AH91" i="15"/>
  <c r="AH107" i="15"/>
  <c r="AH123" i="15"/>
  <c r="AH90" i="15"/>
  <c r="AH68" i="15"/>
  <c r="AH110" i="15"/>
  <c r="AH136" i="15"/>
  <c r="AH34" i="15"/>
  <c r="AH53" i="15"/>
  <c r="AH133" i="15"/>
  <c r="AH56" i="15"/>
  <c r="AI4" i="15"/>
  <c r="AI6" i="15"/>
  <c r="AI8" i="15"/>
  <c r="AI10" i="15"/>
  <c r="AI12" i="15"/>
  <c r="AI14" i="15"/>
  <c r="AI16" i="15"/>
  <c r="AI18" i="15"/>
  <c r="AI20" i="15"/>
  <c r="AI22" i="15"/>
  <c r="AI24" i="15"/>
  <c r="AI26" i="15"/>
  <c r="AI28" i="15"/>
  <c r="AI30" i="15"/>
  <c r="AI32" i="15"/>
  <c r="AI34" i="15"/>
  <c r="AI36" i="15"/>
  <c r="AI38" i="15"/>
  <c r="AI40" i="15"/>
  <c r="AI42" i="15"/>
  <c r="AI44" i="15"/>
  <c r="AI46" i="15"/>
  <c r="AI48" i="15"/>
  <c r="AI50" i="15"/>
  <c r="AI52" i="15"/>
  <c r="AI54" i="15"/>
  <c r="AI56" i="15"/>
  <c r="AI58" i="15"/>
  <c r="AI60" i="15"/>
  <c r="AI62" i="15"/>
  <c r="AI64" i="15"/>
  <c r="AI66" i="15"/>
  <c r="AI68" i="15"/>
  <c r="AI70" i="15"/>
  <c r="AI72" i="15"/>
  <c r="AI74" i="15"/>
  <c r="AI76" i="15"/>
  <c r="AI78" i="15"/>
  <c r="AI80" i="15"/>
  <c r="AI82" i="15"/>
  <c r="AI84" i="15"/>
  <c r="AI86" i="15"/>
  <c r="AI88" i="15"/>
  <c r="AI90" i="15"/>
  <c r="AI92" i="15"/>
  <c r="AI94" i="15"/>
  <c r="AI96" i="15"/>
  <c r="AI98" i="15"/>
  <c r="AI100" i="15"/>
  <c r="AI102" i="15"/>
  <c r="AI104" i="15"/>
  <c r="AI106" i="15"/>
  <c r="AI108" i="15"/>
  <c r="AI110" i="15"/>
  <c r="AI112" i="15"/>
  <c r="AI114" i="15"/>
  <c r="AI116" i="15"/>
  <c r="AI118" i="15"/>
  <c r="AI120" i="15"/>
  <c r="AI122" i="15"/>
  <c r="AI124" i="15"/>
  <c r="AI126" i="15"/>
  <c r="AI128" i="15"/>
  <c r="AI130" i="15"/>
  <c r="AI132" i="15"/>
  <c r="AI134" i="15"/>
  <c r="AI136" i="15"/>
  <c r="AI138" i="15"/>
  <c r="AI140" i="15"/>
  <c r="AI142" i="15"/>
  <c r="AI144" i="15"/>
  <c r="AI3" i="15"/>
  <c r="AI5" i="15"/>
  <c r="AI7" i="15"/>
  <c r="AI9" i="15"/>
  <c r="AI11" i="15"/>
  <c r="AI13" i="15"/>
  <c r="AI15" i="15"/>
  <c r="AI17" i="15"/>
  <c r="AI19" i="15"/>
  <c r="AI21" i="15"/>
  <c r="AI23" i="15"/>
  <c r="AI25" i="15"/>
  <c r="AI27" i="15"/>
  <c r="AI29" i="15"/>
  <c r="AI31" i="15"/>
  <c r="AI33" i="15"/>
  <c r="AI35" i="15"/>
  <c r="AI37" i="15"/>
  <c r="AI39" i="15"/>
  <c r="AI41" i="15"/>
  <c r="AI43" i="15"/>
  <c r="AI45" i="15"/>
  <c r="AI47" i="15"/>
  <c r="AI49" i="15"/>
  <c r="AI51" i="15"/>
  <c r="AI53" i="15"/>
  <c r="AI55" i="15"/>
  <c r="AI57" i="15"/>
  <c r="AI59" i="15"/>
  <c r="AI61" i="15"/>
  <c r="AI63" i="15"/>
  <c r="AI65" i="15"/>
  <c r="AI67" i="15"/>
  <c r="AI69" i="15"/>
  <c r="AI71" i="15"/>
  <c r="AI73" i="15"/>
  <c r="AI75" i="15"/>
  <c r="AI77" i="15"/>
  <c r="AI79" i="15"/>
  <c r="AI81" i="15"/>
  <c r="AI83" i="15"/>
  <c r="AI85" i="15"/>
  <c r="AI87" i="15"/>
  <c r="AI89" i="15"/>
  <c r="AI91" i="15"/>
  <c r="AI93" i="15"/>
  <c r="AI95" i="15"/>
  <c r="AI97" i="15"/>
  <c r="AI99" i="15"/>
  <c r="AI101" i="15"/>
  <c r="AI103" i="15"/>
  <c r="AI105" i="15"/>
  <c r="AI107" i="15"/>
  <c r="AI109" i="15"/>
  <c r="AI111" i="15"/>
  <c r="AI113" i="15"/>
  <c r="AI115" i="15"/>
  <c r="AI117" i="15"/>
  <c r="AI119" i="15"/>
  <c r="AI121" i="15"/>
  <c r="AI123" i="15"/>
  <c r="AI125" i="15"/>
  <c r="AI127" i="15"/>
  <c r="AI129" i="15"/>
  <c r="AI131" i="15"/>
  <c r="AI133" i="15"/>
  <c r="AI135" i="15"/>
  <c r="AI137" i="15"/>
  <c r="AI139" i="15"/>
  <c r="AI141" i="15"/>
  <c r="AI143" i="15"/>
  <c r="AI145" i="15"/>
  <c r="AI2" i="15"/>
  <c r="D5" i="17"/>
  <c r="AL7" i="15"/>
  <c r="AL15" i="15"/>
  <c r="AL23" i="15"/>
  <c r="AL31" i="15"/>
  <c r="AL39" i="15"/>
  <c r="AL47" i="15"/>
  <c r="AL55" i="15"/>
  <c r="AL63" i="15"/>
  <c r="AL71" i="15"/>
  <c r="AL79" i="15"/>
  <c r="AL87" i="15"/>
  <c r="AL95" i="15"/>
  <c r="AL103" i="15"/>
  <c r="AL111" i="15"/>
  <c r="AL119" i="15"/>
  <c r="AL127" i="15"/>
  <c r="AL135" i="15"/>
  <c r="AL143" i="15"/>
  <c r="AL8" i="15"/>
  <c r="AL16" i="15"/>
  <c r="AL24" i="15"/>
  <c r="AL32" i="15"/>
  <c r="AL40" i="15"/>
  <c r="AL48" i="15"/>
  <c r="AL56" i="15"/>
  <c r="AL64" i="15"/>
  <c r="AL72" i="15"/>
  <c r="AL80" i="15"/>
  <c r="AL88" i="15"/>
  <c r="AL96" i="15"/>
  <c r="AL104" i="15"/>
  <c r="AL112" i="15"/>
  <c r="AL120" i="15"/>
  <c r="AL128" i="15"/>
  <c r="AL136" i="15"/>
  <c r="AL144" i="15"/>
  <c r="AL6" i="15"/>
  <c r="AL38" i="15"/>
  <c r="AL78" i="15"/>
  <c r="AL110" i="15"/>
  <c r="AL9" i="15"/>
  <c r="AL17" i="15"/>
  <c r="AL25" i="15"/>
  <c r="AL33" i="15"/>
  <c r="AL41" i="15"/>
  <c r="AL49" i="15"/>
  <c r="AL57" i="15"/>
  <c r="AL65" i="15"/>
  <c r="AL73" i="15"/>
  <c r="AL81" i="15"/>
  <c r="AL89" i="15"/>
  <c r="AL97" i="15"/>
  <c r="AL105" i="15"/>
  <c r="AL113" i="15"/>
  <c r="AL121" i="15"/>
  <c r="AL129" i="15"/>
  <c r="AL137" i="15"/>
  <c r="AL145" i="15"/>
  <c r="AL14" i="15"/>
  <c r="AL54" i="15"/>
  <c r="AL126" i="15"/>
  <c r="AL10" i="15"/>
  <c r="AL18" i="15"/>
  <c r="AL26" i="15"/>
  <c r="AL34" i="15"/>
  <c r="AL42" i="15"/>
  <c r="AL50" i="15"/>
  <c r="AL58" i="15"/>
  <c r="AL66" i="15"/>
  <c r="AL74" i="15"/>
  <c r="AL82" i="15"/>
  <c r="AL90" i="15"/>
  <c r="AL98" i="15"/>
  <c r="AL106" i="15"/>
  <c r="AL114" i="15"/>
  <c r="AL122" i="15"/>
  <c r="AL130" i="15"/>
  <c r="AL138" i="15"/>
  <c r="AL46" i="15"/>
  <c r="AL86" i="15"/>
  <c r="AL102" i="15"/>
  <c r="AL3" i="15"/>
  <c r="AL11" i="15"/>
  <c r="AL19" i="15"/>
  <c r="AL27" i="15"/>
  <c r="AL35" i="15"/>
  <c r="AL43" i="15"/>
  <c r="AL51" i="15"/>
  <c r="AL59" i="15"/>
  <c r="AL67" i="15"/>
  <c r="AL75" i="15"/>
  <c r="AL83" i="15"/>
  <c r="AL91" i="15"/>
  <c r="AL99" i="15"/>
  <c r="AL107" i="15"/>
  <c r="AL115" i="15"/>
  <c r="AL123" i="15"/>
  <c r="AL131" i="15"/>
  <c r="AL139" i="15"/>
  <c r="AL30" i="15"/>
  <c r="AL70" i="15"/>
  <c r="AL118" i="15"/>
  <c r="AL4" i="15"/>
  <c r="AL12" i="15"/>
  <c r="AL20" i="15"/>
  <c r="AL28" i="15"/>
  <c r="AL36" i="15"/>
  <c r="AL44" i="15"/>
  <c r="AL52" i="15"/>
  <c r="AL60" i="15"/>
  <c r="AL68" i="15"/>
  <c r="AL76" i="15"/>
  <c r="AL84" i="15"/>
  <c r="AL92" i="15"/>
  <c r="AL100" i="15"/>
  <c r="AL108" i="15"/>
  <c r="AL116" i="15"/>
  <c r="AL124" i="15"/>
  <c r="AL132" i="15"/>
  <c r="AL140" i="15"/>
  <c r="AL134" i="15"/>
  <c r="AL5" i="15"/>
  <c r="AL13" i="15"/>
  <c r="AL21" i="15"/>
  <c r="AL29" i="15"/>
  <c r="AL37" i="15"/>
  <c r="AL45" i="15"/>
  <c r="AL53" i="15"/>
  <c r="AL61" i="15"/>
  <c r="AL69" i="15"/>
  <c r="AL77" i="15"/>
  <c r="AL85" i="15"/>
  <c r="AL93" i="15"/>
  <c r="AL101" i="15"/>
  <c r="AL109" i="15"/>
  <c r="AL117" i="15"/>
  <c r="AL125" i="15"/>
  <c r="AL133" i="15"/>
  <c r="AL141" i="15"/>
  <c r="AL22" i="15"/>
  <c r="AL62" i="15"/>
  <c r="AL94" i="15"/>
  <c r="AL142" i="15"/>
  <c r="AL2" i="15"/>
  <c r="AE7" i="15"/>
  <c r="AE15" i="15"/>
  <c r="AE23" i="15"/>
  <c r="AE31" i="15"/>
  <c r="AE39" i="15"/>
  <c r="AE47" i="15"/>
  <c r="AE55" i="15"/>
  <c r="AE63" i="15"/>
  <c r="AE71" i="15"/>
  <c r="AE79" i="15"/>
  <c r="AE4" i="15"/>
  <c r="AE12" i="15"/>
  <c r="AE20" i="15"/>
  <c r="AE28" i="15"/>
  <c r="AE36" i="15"/>
  <c r="AE44" i="15"/>
  <c r="AE52" i="15"/>
  <c r="AE60" i="15"/>
  <c r="AE6" i="15"/>
  <c r="AE14" i="15"/>
  <c r="AE22" i="15"/>
  <c r="AE30" i="15"/>
  <c r="AE38" i="15"/>
  <c r="AE46" i="15"/>
  <c r="AE54" i="15"/>
  <c r="AE62" i="15"/>
  <c r="AE70" i="15"/>
  <c r="AE78" i="15"/>
  <c r="AE86" i="15"/>
  <c r="AE94" i="15"/>
  <c r="AE102" i="15"/>
  <c r="AE110" i="15"/>
  <c r="AE118" i="15"/>
  <c r="AE126" i="15"/>
  <c r="AE134" i="15"/>
  <c r="AE142" i="15"/>
  <c r="AE3" i="15"/>
  <c r="AE11" i="15"/>
  <c r="AE19" i="15"/>
  <c r="AE27" i="15"/>
  <c r="AE35" i="15"/>
  <c r="AE43" i="15"/>
  <c r="AE51" i="15"/>
  <c r="AE59" i="15"/>
  <c r="AE67" i="15"/>
  <c r="AE75" i="15"/>
  <c r="AE83" i="15"/>
  <c r="AE91" i="15"/>
  <c r="AE99" i="15"/>
  <c r="AE107" i="15"/>
  <c r="AE115" i="15"/>
  <c r="AE123" i="15"/>
  <c r="AE131" i="15"/>
  <c r="AE139" i="15"/>
  <c r="AE8" i="15"/>
  <c r="AE16" i="15"/>
  <c r="AE24" i="15"/>
  <c r="AE32" i="15"/>
  <c r="AE40" i="15"/>
  <c r="AE48" i="15"/>
  <c r="AE56" i="15"/>
  <c r="AE64" i="15"/>
  <c r="AE72" i="15"/>
  <c r="AE80" i="15"/>
  <c r="AE88" i="15"/>
  <c r="AE96" i="15"/>
  <c r="AE104" i="15"/>
  <c r="AE112" i="15"/>
  <c r="AE120" i="15"/>
  <c r="AE128" i="15"/>
  <c r="AE136" i="15"/>
  <c r="AE144" i="15"/>
  <c r="AE5" i="15"/>
  <c r="AE13" i="15"/>
  <c r="AE21" i="15"/>
  <c r="AE29" i="15"/>
  <c r="AE37" i="15"/>
  <c r="AE45" i="15"/>
  <c r="AE53" i="15"/>
  <c r="AE61" i="15"/>
  <c r="AE69" i="15"/>
  <c r="AE77" i="15"/>
  <c r="AE85" i="15"/>
  <c r="AE93" i="15"/>
  <c r="AE101" i="15"/>
  <c r="AE109" i="15"/>
  <c r="AE117" i="15"/>
  <c r="AE125" i="15"/>
  <c r="AE133" i="15"/>
  <c r="AE141" i="15"/>
  <c r="AE10" i="15"/>
  <c r="AE18" i="15"/>
  <c r="AE26" i="15"/>
  <c r="AE34" i="15"/>
  <c r="AE42" i="15"/>
  <c r="AE50" i="15"/>
  <c r="AE58" i="15"/>
  <c r="AE66" i="15"/>
  <c r="AE74" i="15"/>
  <c r="AE82" i="15"/>
  <c r="AE90" i="15"/>
  <c r="AE98" i="15"/>
  <c r="AE106" i="15"/>
  <c r="AE114" i="15"/>
  <c r="AE122" i="15"/>
  <c r="AE130" i="15"/>
  <c r="AE138" i="15"/>
  <c r="AE87" i="15"/>
  <c r="AE103" i="15"/>
  <c r="AE119" i="15"/>
  <c r="AE135" i="15"/>
  <c r="AE84" i="15"/>
  <c r="AE100" i="15"/>
  <c r="AE116" i="15"/>
  <c r="AE132" i="15"/>
  <c r="AE49" i="15"/>
  <c r="AE65" i="15"/>
  <c r="AE73" i="15"/>
  <c r="AE81" i="15"/>
  <c r="AE97" i="15"/>
  <c r="AE113" i="15"/>
  <c r="AE129" i="15"/>
  <c r="AE9" i="15"/>
  <c r="AE25" i="15"/>
  <c r="AE41" i="15"/>
  <c r="AE57" i="15"/>
  <c r="AE17" i="15"/>
  <c r="AE33" i="15"/>
  <c r="AE68" i="15"/>
  <c r="AE76" i="15"/>
  <c r="AE95" i="15"/>
  <c r="AE111" i="15"/>
  <c r="AE127" i="15"/>
  <c r="AE145" i="15"/>
  <c r="AE92" i="15"/>
  <c r="AE108" i="15"/>
  <c r="AE124" i="15"/>
  <c r="AE140" i="15"/>
  <c r="AE143" i="15"/>
  <c r="AE89" i="15"/>
  <c r="AE105" i="15"/>
  <c r="AE121" i="15"/>
  <c r="AE137" i="15"/>
  <c r="E5" i="17"/>
  <c r="D6" i="17"/>
  <c r="AE2" i="15"/>
</calcChain>
</file>

<file path=xl/sharedStrings.xml><?xml version="1.0" encoding="utf-8"?>
<sst xmlns="http://schemas.openxmlformats.org/spreadsheetml/2006/main" count="3715" uniqueCount="716">
  <si>
    <t>ID</t>
  </si>
  <si>
    <t>GroupMaterialName</t>
  </si>
  <si>
    <t>CompositeMaterialName</t>
  </si>
  <si>
    <t>Material</t>
  </si>
  <si>
    <t>IsMandatory</t>
  </si>
  <si>
    <t>MaterialEmissionFactor</t>
  </si>
  <si>
    <t>IsEmissionFactorPublic</t>
  </si>
  <si>
    <t>Remark</t>
  </si>
  <si>
    <t>IsActive</t>
  </si>
  <si>
    <t>Steel</t>
  </si>
  <si>
    <t>Primary Steel</t>
  </si>
  <si>
    <t>World Steel Association</t>
  </si>
  <si>
    <t>Recycled Steel</t>
  </si>
  <si>
    <t>World Steel Association LCI Data, (Assume EoL Recycling rate of 85% global)</t>
  </si>
  <si>
    <t>Concrete (Breakdown into components)</t>
  </si>
  <si>
    <t>Concrete component: Coarse aggregates</t>
  </si>
  <si>
    <t>Granite</t>
  </si>
  <si>
    <t>University of Bath Inventory of Carbon &amp; Energy (ICE) Version 2</t>
  </si>
  <si>
    <t>Recycled Concrete Aggregates (RCA)</t>
  </si>
  <si>
    <t>BCA-Computed emission factor</t>
  </si>
  <si>
    <t>Concrete component: Fine aggregates</t>
  </si>
  <si>
    <t>Sand</t>
  </si>
  <si>
    <t>Washed Copper Slag (WCS)</t>
  </si>
  <si>
    <t>BCA-Computed emission factor (based on economic allocation)</t>
  </si>
  <si>
    <t>Concrete component: Water</t>
  </si>
  <si>
    <t>Water - H20</t>
  </si>
  <si>
    <t>Concrete component: Admixture</t>
  </si>
  <si>
    <t>Admixture</t>
  </si>
  <si>
    <t>Cement</t>
  </si>
  <si>
    <t>Ordinary Portland Cement (OPC)</t>
  </si>
  <si>
    <t>International Journal of Life Cycle Assessment 12 (5) 282-288 (2007)</t>
  </si>
  <si>
    <t>Concrete component: Cement</t>
  </si>
  <si>
    <t>MPA - Embodied CO2e of UK cement, additions and cementitious material.</t>
  </si>
  <si>
    <t>Ground-Granulated Blast-Furnace Slag (GGBS)</t>
  </si>
  <si>
    <t xml:space="preserve">MPA - Embodied CO2e of UK cement, additions and cementitious material  </t>
  </si>
  <si>
    <t>Limestones Fines</t>
  </si>
  <si>
    <t>MPA - Embodied CO2e of UK cement, additions and cementitious material</t>
  </si>
  <si>
    <t>Limestones</t>
  </si>
  <si>
    <t>Fly Ash</t>
  </si>
  <si>
    <t>US Environmental Protection Agency</t>
  </si>
  <si>
    <t>Glass</t>
  </si>
  <si>
    <t>Tampered/Toughened Glass</t>
  </si>
  <si>
    <t>Others</t>
  </si>
  <si>
    <t>Aluminium</t>
  </si>
  <si>
    <t>Cast products</t>
  </si>
  <si>
    <t>Bricks</t>
  </si>
  <si>
    <t>General clay bricks</t>
  </si>
  <si>
    <t>Paint</t>
  </si>
  <si>
    <t>Waterborne</t>
  </si>
  <si>
    <t>Solventborne</t>
  </si>
  <si>
    <t>Tiles</t>
  </si>
  <si>
    <t>Ceramic</t>
  </si>
  <si>
    <t>NULL</t>
  </si>
  <si>
    <t>Marble</t>
  </si>
  <si>
    <t>Waterproofing</t>
  </si>
  <si>
    <t>Recycled Glass</t>
  </si>
  <si>
    <t>Fibre Glass</t>
  </si>
  <si>
    <t>Laminated Glass</t>
  </si>
  <si>
    <t>Laminated film - 2.591 (Source: 2013 UK Government, Department for Environment, Food and Rural affairs)  Glass - 0.91 (Source: ICE)</t>
  </si>
  <si>
    <t>Timber</t>
  </si>
  <si>
    <t>General Timber</t>
  </si>
  <si>
    <t>University of Bath Inventory of Carbon &amp; Energy (ICE) Version 2.  Exclude carbon storage.</t>
  </si>
  <si>
    <t>Concrete (General/Whole)</t>
  </si>
  <si>
    <t>Grade: 16/20 MPa</t>
  </si>
  <si>
    <t>Emission factor taken from ICE Inventory</t>
  </si>
  <si>
    <t>Concrete (General)</t>
  </si>
  <si>
    <t>Concrete</t>
  </si>
  <si>
    <t>Grade: 20/25 MPa</t>
  </si>
  <si>
    <t>ICE</t>
  </si>
  <si>
    <t>Grade: 25/30 MPa</t>
  </si>
  <si>
    <t>Grade: 28/35 MPa</t>
  </si>
  <si>
    <t>Grade 32/40 MPa</t>
  </si>
  <si>
    <t>Grade 40/50 MPa</t>
  </si>
  <si>
    <t>Glue Laminated Timber</t>
  </si>
  <si>
    <t>Plywood</t>
  </si>
  <si>
    <t>University of Bath Inventory of Carbon &amp; Energy (ICE) Version 2.  Exclude carbon storage and include 7.1 MJ bio-energy.</t>
  </si>
  <si>
    <t>Concrete (Natural)</t>
  </si>
  <si>
    <t>Grade 20</t>
  </si>
  <si>
    <t xml:space="preserve">Grade 25 </t>
  </si>
  <si>
    <t>Grade 30</t>
  </si>
  <si>
    <t>Grade 35</t>
  </si>
  <si>
    <t>Grade 40</t>
  </si>
  <si>
    <t>Grade 50</t>
  </si>
  <si>
    <t>Green/Eco Concrete (Below 15% Fly Ash replacement)</t>
  </si>
  <si>
    <t>Grade 25</t>
  </si>
  <si>
    <t>Green/Eco Concrete (15% - 30% Fly Ash replacement)</t>
  </si>
  <si>
    <t>Green/Eco Concrete (Below 25% GGBS replacement)</t>
  </si>
  <si>
    <t>Green/Eco Concrete (25% - 50% GGBS replacement)</t>
  </si>
  <si>
    <t>Precast Concrete (Natural)</t>
  </si>
  <si>
    <t>Precast Green/Eco Concrete (15% - 30% Fly Ash replacement)</t>
  </si>
  <si>
    <t>Precast Green/Eco Concrete (25% - 50% GGBS replacement)</t>
  </si>
  <si>
    <t>Test1</t>
  </si>
  <si>
    <t>Test2</t>
  </si>
  <si>
    <t>Test3</t>
  </si>
  <si>
    <t>Testing from Crimson (edited with mass edit)</t>
  </si>
  <si>
    <t>Grade 80</t>
  </si>
  <si>
    <t>Grade 100</t>
  </si>
  <si>
    <t>asd</t>
  </si>
  <si>
    <t>test</t>
  </si>
  <si>
    <t>test1</t>
  </si>
  <si>
    <t>test3</t>
  </si>
  <si>
    <t>Precast Green/Eco Concrete (Below 15% Fly Ash replacement)</t>
  </si>
  <si>
    <t>Precast Green/Eco Concrete (Below 25% GGBS replacement)</t>
  </si>
  <si>
    <t>Testing</t>
  </si>
  <si>
    <t>Patrick source</t>
  </si>
  <si>
    <t>testtest</t>
  </si>
  <si>
    <t>Project Details</t>
  </si>
  <si>
    <t>Conversion Factor</t>
  </si>
  <si>
    <t>Concrete_Components</t>
  </si>
  <si>
    <t>Concrete_General</t>
  </si>
  <si>
    <t>Coarse_aggregates</t>
  </si>
  <si>
    <t>Fine_aggregates</t>
  </si>
  <si>
    <t>Water</t>
  </si>
  <si>
    <t>Concrete_Whole</t>
  </si>
  <si>
    <t>Concrete_General_or_Whole</t>
  </si>
  <si>
    <t>Concrete_Natural</t>
  </si>
  <si>
    <t>Fibre_Glass</t>
  </si>
  <si>
    <t>Laminated_Glass</t>
  </si>
  <si>
    <t>Recycled_Glass</t>
  </si>
  <si>
    <t>Primary_Steel</t>
  </si>
  <si>
    <t>Recycled_Steel</t>
  </si>
  <si>
    <t>Precast_Concrete_Natural</t>
  </si>
  <si>
    <t>Tampered_or_Toughened_Glass</t>
  </si>
  <si>
    <t>Name</t>
  </si>
  <si>
    <t>Grade: 32/40 Mpa</t>
  </si>
  <si>
    <t>Grade: 40/50 MPa</t>
  </si>
  <si>
    <t>Eco_Concrete_0_15percent_Fly_Ash</t>
  </si>
  <si>
    <t>Eco_Concrete_0_25percent_GGBS</t>
  </si>
  <si>
    <t>Eco_Concrete_15_30percent_Fly_Ash</t>
  </si>
  <si>
    <t>Eco_Concrete_25_50percent_GGBS</t>
  </si>
  <si>
    <t>Precast_Eco_Concrete_0_15percent_Fly_Ash</t>
  </si>
  <si>
    <t>Precast_Eco_Concrete_0_25percent_GGBS</t>
  </si>
  <si>
    <t>Precast_Eco_Concrete_15_30percent_Fly_Ash</t>
  </si>
  <si>
    <t>Precast_Eco_Concrete_25_50percent_GGBS</t>
  </si>
  <si>
    <t>Combined name</t>
  </si>
  <si>
    <t>Composite Material Name</t>
  </si>
  <si>
    <t>ICE V3.0</t>
  </si>
  <si>
    <t>Name v3.0</t>
  </si>
  <si>
    <t>Aggregates &amp; Sand</t>
  </si>
  <si>
    <t>Assumptions made</t>
  </si>
  <si>
    <t>Highest DQI Total - 70%</t>
  </si>
  <si>
    <t xml:space="preserve">Based on worldwide data (basis - imports in SG are usually based on nearby countries - i.e. Asia region) </t>
  </si>
  <si>
    <t>General</t>
  </si>
  <si>
    <t>Sheet</t>
  </si>
  <si>
    <t>Foil</t>
  </si>
  <si>
    <t>Extruded</t>
  </si>
  <si>
    <t>Cast</t>
  </si>
  <si>
    <t>Al cast</t>
  </si>
  <si>
    <t>CEM I, OPC</t>
  </si>
  <si>
    <t xml:space="preserve">General Concrete Admixtures </t>
  </si>
  <si>
    <t>Air entrainers</t>
  </si>
  <si>
    <t>Hardening Accelerators</t>
  </si>
  <si>
    <t>Plasticisers and superplasticisers</t>
  </si>
  <si>
    <t>Retarders</t>
  </si>
  <si>
    <t>Set Accelerators</t>
  </si>
  <si>
    <t>Water Resisting</t>
  </si>
  <si>
    <t>Clay, Bricks</t>
  </si>
  <si>
    <t>20/25 Mpa</t>
  </si>
  <si>
    <t>25/30 Mpa</t>
  </si>
  <si>
    <t>40/50 Mpa</t>
  </si>
  <si>
    <t>35/45 Mpa</t>
  </si>
  <si>
    <t>32/40 Mpa</t>
  </si>
  <si>
    <t>RC 20/25</t>
  </si>
  <si>
    <t>RC 25/30</t>
  </si>
  <si>
    <t>RC 32/40</t>
  </si>
  <si>
    <t>RC 35/45</t>
  </si>
  <si>
    <t>RC 40/50</t>
  </si>
  <si>
    <t>RC 20/25 with OPC</t>
  </si>
  <si>
    <t>RC 25/30 with OPC</t>
  </si>
  <si>
    <t>RC 32/40 with OPC</t>
  </si>
  <si>
    <t>RC 35/45 with OPC</t>
  </si>
  <si>
    <t>RC 40/50 with OPC</t>
  </si>
  <si>
    <t>RC 20/25 w 25% GGBS</t>
  </si>
  <si>
    <t>RC 25/30 w 25% GGBS</t>
  </si>
  <si>
    <t>RC 35/45 w 25% GGBS</t>
  </si>
  <si>
    <t>RC 32/40 w 25% GGBS</t>
  </si>
  <si>
    <t>RC 40/50 w 25% GGBS</t>
  </si>
  <si>
    <t>RC 20/25 w 50% GGBS</t>
  </si>
  <si>
    <t>RC 25/30 w 50% GGBS</t>
  </si>
  <si>
    <t>RC 32/40 w 50% GGBS</t>
  </si>
  <si>
    <t>RC 35/45 w 50% GGBS</t>
  </si>
  <si>
    <t>RC 40/50 w 50% GGBS</t>
  </si>
  <si>
    <t>RC 20/25 w 15% PFA</t>
  </si>
  <si>
    <t>RC 25/30 w 15% PFA</t>
  </si>
  <si>
    <t>RC 32/40 w 15% PFA</t>
  </si>
  <si>
    <t>RC 35/45 w 15% PFA</t>
  </si>
  <si>
    <t>RC 40/50 w 15% PFA</t>
  </si>
  <si>
    <t>RC 20/25 w 30% PFA</t>
  </si>
  <si>
    <t>RC 25/30 w 30% PFA</t>
  </si>
  <si>
    <t>RC 32/40 w 30% PFA</t>
  </si>
  <si>
    <t>RC 35/45 w 30% PFA</t>
  </si>
  <si>
    <t>RC 40/50 w 30% PFA</t>
  </si>
  <si>
    <t>Glass; General</t>
  </si>
  <si>
    <t>Glass; Toughened</t>
  </si>
  <si>
    <t>Glass; Double Glazing</t>
  </si>
  <si>
    <t>Glass; Triple Glazing</t>
  </si>
  <si>
    <t xml:space="preserve">Glass; Sky light/roof with frame </t>
  </si>
  <si>
    <t>Steel, UO Pipe</t>
  </si>
  <si>
    <t xml:space="preserve">Steel; Electrogalvanized </t>
  </si>
  <si>
    <t>Steel; Welded Pipe</t>
  </si>
  <si>
    <t>Steel; Organic Coated Sheet</t>
  </si>
  <si>
    <t>Obtained by coationg a steel substrate with organic layers such as paint or laminated film</t>
  </si>
  <si>
    <t>Steel; Finished Cold-Rolled Coil</t>
  </si>
  <si>
    <t xml:space="preserve">Steel; Hot-Dip Galvanized </t>
  </si>
  <si>
    <t>Steel; Plate</t>
  </si>
  <si>
    <t>Steel; Cold Rolled Coil</t>
  </si>
  <si>
    <t>Steel; Pickled Hot-Rolled Coil</t>
  </si>
  <si>
    <t>Steel; Wire Rod</t>
  </si>
  <si>
    <t>Steel; Hot Rolled Coil</t>
  </si>
  <si>
    <t>Steel; Rebar</t>
  </si>
  <si>
    <t>Steel; Section</t>
  </si>
  <si>
    <t>Steel sections include I-beams, H-beams, wide-flange beams and sheet piling</t>
  </si>
  <si>
    <t>TIMBER - Include Carbon Storage</t>
  </si>
  <si>
    <t>CLT = Cross Laminated Timber
Glulam = Glued Laminated Timber</t>
  </si>
  <si>
    <t>Timber; CLT</t>
  </si>
  <si>
    <t>Timber; Glulam</t>
  </si>
  <si>
    <t>Eco_Concrete_15percent_Fly_Ash</t>
  </si>
  <si>
    <t>Eco_Concrete_25percent_GGBS</t>
  </si>
  <si>
    <t>Eco_Concrete_30percent_Fly_Ash</t>
  </si>
  <si>
    <t>Eco_Concrete_50percent_GGBS</t>
  </si>
  <si>
    <t>Precast_Eco_Concrete_15percent_Fly_Ash</t>
  </si>
  <si>
    <t>Precast_Eco_Concrete_25percent_GGBS</t>
  </si>
  <si>
    <t>Precast_Eco_Concrete_30percent_Fly_Ash</t>
  </si>
  <si>
    <t>Precast_Eco_Concrete_50percent_GGBS</t>
  </si>
  <si>
    <t>Double_Glazing_Glass</t>
  </si>
  <si>
    <t>Triple_Glazing_Glass</t>
  </si>
  <si>
    <t>Sky_light_Glass</t>
  </si>
  <si>
    <t>Cast_Aluminium</t>
  </si>
  <si>
    <t>General_Aluminium</t>
  </si>
  <si>
    <t>Sheet_Aluminium</t>
  </si>
  <si>
    <t>Foil_Aluminium</t>
  </si>
  <si>
    <t>Extruded_Aluminium</t>
  </si>
  <si>
    <t>Interpolation from ICE V3.0</t>
  </si>
  <si>
    <t>General_Glass</t>
  </si>
  <si>
    <t>Cross_Laminated_Timber</t>
  </si>
  <si>
    <t>Glue_Laminated_Timber</t>
  </si>
  <si>
    <t>UO_Pipe</t>
  </si>
  <si>
    <t xml:space="preserve">Electrogalvanized </t>
  </si>
  <si>
    <t>Welded_Pipe</t>
  </si>
  <si>
    <t>Organic_Coated_Sheet</t>
  </si>
  <si>
    <t>Plate</t>
  </si>
  <si>
    <t>Cold_Rolled_Coil</t>
  </si>
  <si>
    <t>Wire_Rod</t>
  </si>
  <si>
    <t>Hot_Rolled_Coil</t>
  </si>
  <si>
    <t>Rebar</t>
  </si>
  <si>
    <t>Section</t>
  </si>
  <si>
    <t>General_Clay_Bricks</t>
  </si>
  <si>
    <t>Recycled_Concrete_Aggregates_(RCA)</t>
  </si>
  <si>
    <t>Washed_Copper_Slag_(WCS)</t>
  </si>
  <si>
    <t xml:space="preserve">Green Mark Reference No. </t>
  </si>
  <si>
    <t>Building Type</t>
  </si>
  <si>
    <t>Sub-building Type</t>
  </si>
  <si>
    <t xml:space="preserve">Commercial </t>
  </si>
  <si>
    <t xml:space="preserve">Educational </t>
  </si>
  <si>
    <t>Healthcare</t>
  </si>
  <si>
    <t>Residential</t>
  </si>
  <si>
    <t>Office Buildings</t>
  </si>
  <si>
    <t>Hotels</t>
  </si>
  <si>
    <t xml:space="preserve">Retail Buildings </t>
  </si>
  <si>
    <t>IHL (University, Polytechnics and ITE)</t>
  </si>
  <si>
    <t>Private Schools and Colleges</t>
  </si>
  <si>
    <t>Junior Colleges (MOE)</t>
  </si>
  <si>
    <t xml:space="preserve">Secondary Schools (MOE) </t>
  </si>
  <si>
    <t xml:space="preserve">Primary Schools (MOE) </t>
  </si>
  <si>
    <t>Hospitals (Private and General)</t>
  </si>
  <si>
    <t>Community Hospitals</t>
  </si>
  <si>
    <t>Polyclinic</t>
  </si>
  <si>
    <t>Nursing Home/Youth Homes</t>
  </si>
  <si>
    <t>Mixed Developments</t>
  </si>
  <si>
    <t>Community Centres</t>
  </si>
  <si>
    <t xml:space="preserve">Civic Buildings </t>
  </si>
  <si>
    <t xml:space="preserve">Cultural Institution </t>
  </si>
  <si>
    <t xml:space="preserve">Sports and Recreation Centres </t>
  </si>
  <si>
    <t>Religious/Place of Worship</t>
  </si>
  <si>
    <t xml:space="preserve">High Tech Industrial </t>
  </si>
  <si>
    <t xml:space="preserve">Light Industrial </t>
  </si>
  <si>
    <t>Warehouses, Workshops and Others</t>
  </si>
  <si>
    <t>Multi Residential (HDB, EC, Condo, PTE apartments)</t>
  </si>
  <si>
    <t>Cluster Housing</t>
  </si>
  <si>
    <t>Landed Housing</t>
  </si>
  <si>
    <t>Other_Non_Residential</t>
  </si>
  <si>
    <t>University of Bath Inventory of Carbon &amp; Energy (ICE) Version 3 (with CEM I) - RC 20/25</t>
  </si>
  <si>
    <t>University of Bath Inventory of Carbon &amp; Energy (ICE) Version 3 (with CEM I) - RC 25/30</t>
  </si>
  <si>
    <t>University of Bath Inventory of Carbon &amp; Energy (ICE) Version 3 (with CEM I) - RC 32/40</t>
  </si>
  <si>
    <t>University of Bath Inventory of Carbon &amp; Energy (ICE) Version 3 (with CEM I) - RC 35/45</t>
  </si>
  <si>
    <t>University of Bath Inventory of Carbon &amp; Energy (ICE) Version 3 (with CEM I) - RC 40/50</t>
  </si>
  <si>
    <t>ICE V2.0 2011 -&gt; extracted from ICE DB V3.0 - 10 Nov 2019</t>
  </si>
  <si>
    <t>University of Bath Inventory of Carbon &amp; Energy (ICE) Version 3.  Include carbon storage and include 7.1 MJ bio-energy.</t>
  </si>
  <si>
    <t>University of Bath Inventory of Carbon &amp; Energy (ICE) Version 3.  Include carbon storage.</t>
  </si>
  <si>
    <t>Submitted By</t>
  </si>
  <si>
    <t>Submitted Date</t>
  </si>
  <si>
    <t>Project Name</t>
  </si>
  <si>
    <t>Project Address</t>
  </si>
  <si>
    <t>Structural Consultant</t>
  </si>
  <si>
    <t xml:space="preserve">Architect </t>
  </si>
  <si>
    <t>Project Owner</t>
  </si>
  <si>
    <t>Coarse Aggregates</t>
  </si>
  <si>
    <t>Fine Aggregates</t>
  </si>
  <si>
    <t>Concrete Type</t>
  </si>
  <si>
    <t>Eco Concrete (15% Fly Ash Replacement)</t>
  </si>
  <si>
    <t>Eco Concrete (30% Fly Ash Replacement)</t>
  </si>
  <si>
    <t>Eco Concrete (25% GGBS Replacement)</t>
  </si>
  <si>
    <t>Eco Concrete (50% GGBS Replacement)</t>
  </si>
  <si>
    <t xml:space="preserve">Precast Concrete (Natural) </t>
  </si>
  <si>
    <t>Precast Eco Concrete (15% Fly Ash Replacement)</t>
  </si>
  <si>
    <t>Precast Eco Concrete (30% Fly Ash Replacement)</t>
  </si>
  <si>
    <t>Precast Eco Concrete (25% GGBS Replacement)</t>
  </si>
  <si>
    <t>Precast Eco Concrete (50% GGBS Replacement)</t>
  </si>
  <si>
    <t xml:space="preserve">Glass </t>
  </si>
  <si>
    <t>Primary/Secondary Steel</t>
  </si>
  <si>
    <t>Pickled_HotRolled_Coil</t>
  </si>
  <si>
    <t>Finished_ColdRolled_Coil</t>
  </si>
  <si>
    <t xml:space="preserve">HotDip_Galvanized </t>
  </si>
  <si>
    <t>Polyethylene</t>
  </si>
  <si>
    <t>Carpet</t>
  </si>
  <si>
    <t>Copper</t>
  </si>
  <si>
    <t>Mineral Wool</t>
  </si>
  <si>
    <t>Paper</t>
  </si>
  <si>
    <t>Plaster</t>
  </si>
  <si>
    <t>Plastic</t>
  </si>
  <si>
    <t>PVC</t>
  </si>
  <si>
    <t>Sealant</t>
  </si>
  <si>
    <t>Copper_Pipe</t>
  </si>
  <si>
    <t>Carpet_Tiles</t>
  </si>
  <si>
    <t>Mineral_Fibre_Board</t>
  </si>
  <si>
    <t>Paperboard</t>
  </si>
  <si>
    <t>Plasterboard</t>
  </si>
  <si>
    <t>Expanded Polystyrene</t>
  </si>
  <si>
    <t>PVC_Pipe</t>
  </si>
  <si>
    <t>Expanded_Polystyrene</t>
  </si>
  <si>
    <t>ICE V2.0 2011</t>
  </si>
  <si>
    <t>General Carpet</t>
  </si>
  <si>
    <t>EU Tube &amp; Sheet</t>
  </si>
  <si>
    <t>Copper_Pipe(Virgin)</t>
  </si>
  <si>
    <t>Copper_Pipe(Recycled)</t>
  </si>
  <si>
    <t>Virgin</t>
  </si>
  <si>
    <t>Recycled</t>
  </si>
  <si>
    <t>Paperboard (General for Construction)</t>
  </si>
  <si>
    <t>General_Plaster(Gypsum)</t>
  </si>
  <si>
    <t>General (Gypsum)</t>
  </si>
  <si>
    <t>ABS</t>
  </si>
  <si>
    <t>Epoxide Resin</t>
  </si>
  <si>
    <t>ICE V2.0 2011 - under plastics</t>
  </si>
  <si>
    <t>HDPE Pipe</t>
  </si>
  <si>
    <t>High_Density_Polyethylene(HDPE)_Pipe</t>
  </si>
  <si>
    <t>Mineral_Wool</t>
  </si>
  <si>
    <t>Project GFA</t>
  </si>
  <si>
    <t xml:space="preserve">History of amendments </t>
  </si>
  <si>
    <t>S/N</t>
  </si>
  <si>
    <t xml:space="preserve">Version No. </t>
  </si>
  <si>
    <t>Effective Date</t>
  </si>
  <si>
    <t>Water Consumption</t>
  </si>
  <si>
    <t xml:space="preserve">Diesel </t>
  </si>
  <si>
    <t xml:space="preserve">Petrol </t>
  </si>
  <si>
    <t>kWh</t>
  </si>
  <si>
    <t>Carbon Intensity</t>
  </si>
  <si>
    <t>kg</t>
  </si>
  <si>
    <t>kgCO2e</t>
  </si>
  <si>
    <t>kgCO2e/sqm</t>
  </si>
  <si>
    <t>Comparison with reference baseline</t>
  </si>
  <si>
    <t xml:space="preserve">Reference Baseline: </t>
  </si>
  <si>
    <t>Industrial</t>
  </si>
  <si>
    <t>A1 - A4 only</t>
  </si>
  <si>
    <t>2820 kg CO2/m3 - from process analysis in NUS study  (project 1)</t>
  </si>
  <si>
    <t>2263.25 CO2/m3 - from process analysis in NUS study (project 1)</t>
  </si>
  <si>
    <t>m3</t>
  </si>
  <si>
    <t>Reference</t>
  </si>
  <si>
    <t>ICE V2.0</t>
  </si>
  <si>
    <t>2013 UK Government, Department for Environment, Food and Rural affairs</t>
  </si>
  <si>
    <t>Remarks</t>
  </si>
  <si>
    <t xml:space="preserve">Summary: </t>
  </si>
  <si>
    <t xml:space="preserve">Construction Process Emissions: </t>
  </si>
  <si>
    <t>Classification</t>
  </si>
  <si>
    <t>Material / Grade</t>
  </si>
  <si>
    <t>Electricity_usage</t>
  </si>
  <si>
    <t>Construction_Process_Emissions</t>
  </si>
  <si>
    <t>Diesel</t>
  </si>
  <si>
    <t>Petrol</t>
  </si>
  <si>
    <t>EMA figures (5 years benchmark) - 2015 - 2019 EMA website data (0.42 kg CO2/ kWh)</t>
  </si>
  <si>
    <t xml:space="preserve">Construction Process Carbon Emission: </t>
  </si>
  <si>
    <t xml:space="preserve">Total Embodied Carbon Footprint: </t>
  </si>
  <si>
    <t xml:space="preserve">Total Embodied Carbon Footprint/GFA: </t>
  </si>
  <si>
    <t>*Upfront Carbon only</t>
  </si>
  <si>
    <t xml:space="preserve">&gt; 10% </t>
  </si>
  <si>
    <t>&gt; 30%</t>
  </si>
  <si>
    <t>For Scoring under CN1.2 Embodied Carbon</t>
  </si>
  <si>
    <t>Total Quantity of Concrete, Glass and Steel:</t>
  </si>
  <si>
    <t>Embodied Carbon Footprint:</t>
  </si>
  <si>
    <t>Embodied Carbon Footprint/GFA:</t>
  </si>
  <si>
    <t>MaterialEmissionFactor (A1-3)</t>
  </si>
  <si>
    <t>Samwoh Study - Carbon Footprint Assessment for the Production of Recycled Concrete Aggregates (2011)</t>
  </si>
  <si>
    <t xml:space="preserve">A5: </t>
  </si>
  <si>
    <t>2012 NUS Carbon Study</t>
  </si>
  <si>
    <t>Aggregates</t>
  </si>
  <si>
    <t>Reinforcement_Bar_and_Rod</t>
  </si>
  <si>
    <t>Steel_Section</t>
  </si>
  <si>
    <t xml:space="preserve">A1 - A4: </t>
  </si>
  <si>
    <t>*Only accounts for A1 - A4 emissions of Concrete, Glass and Steel</t>
  </si>
  <si>
    <t>Total Embodied Carbon Footprint/GFA, kgCO2e/sqm: 
(A1 - A5)</t>
  </si>
  <si>
    <t>Embodied Carbon Footprint, kgCO2e: 
(A1 - A4)</t>
  </si>
  <si>
    <t>Embodied Carbon Footprint/GFA, kgCO2e/sqm: 
(A1 - A4)</t>
  </si>
  <si>
    <t>Total Quantity of Concrete, Glass and Steel, kgCO2e: 
(A1 - A4)</t>
  </si>
  <si>
    <t>Electricity Usage</t>
  </si>
  <si>
    <t xml:space="preserve">Construction Process Carbon Emission, kgCO2e: </t>
  </si>
  <si>
    <t>SteelReinforcement_Bar_and_RodVirgin</t>
  </si>
  <si>
    <t>SteelReinforcement_Bar_and_RodRecycled</t>
  </si>
  <si>
    <t>SteelSteel_SectionVirgin</t>
  </si>
  <si>
    <t>SteelSteel_SectionRecycled</t>
  </si>
  <si>
    <t>Sub structure (m2)</t>
  </si>
  <si>
    <t>Project GFA (m2)</t>
  </si>
  <si>
    <t>Quanity</t>
  </si>
  <si>
    <t>Units</t>
  </si>
  <si>
    <t xml:space="preserve">Total Quantity of Declared Materials: </t>
  </si>
  <si>
    <t>Project CFA (m2)</t>
  </si>
  <si>
    <t>Project CFA</t>
  </si>
  <si>
    <t>Note its KG CO2 only</t>
  </si>
  <si>
    <t>ICE V2.0 - Stone</t>
  </si>
  <si>
    <t>*Only accounts for A1 - A4 emissions of Concrete, Glass and Steel for superstructure</t>
  </si>
  <si>
    <t>Carbon Calculator - Declaration For Super Structure</t>
  </si>
  <si>
    <t>Enter Quantity
(Sub-structure)</t>
  </si>
  <si>
    <t>Carbon (kg)
(Sub-structure)</t>
  </si>
  <si>
    <t>Enter Quanity
(Super-structure)</t>
  </si>
  <si>
    <t>Carbon (kg)
(Super-structure)</t>
  </si>
  <si>
    <t>Water Consumption
(under project details)</t>
  </si>
  <si>
    <t>Electricity usage
(under project details)</t>
  </si>
  <si>
    <t>Diesel 
(under project details)</t>
  </si>
  <si>
    <t>Petrol 
(under project details)</t>
  </si>
  <si>
    <t xml:space="preserve">A1 - A4, kgCO2e:
(Sub-structure) </t>
  </si>
  <si>
    <t xml:space="preserve">A5, kgCO2e: 
(Sub-structure) </t>
  </si>
  <si>
    <t xml:space="preserve">Total Embodied Carbon Footprint, kgCO2e: 
(A1 - A5) 
(Sub-structure) </t>
  </si>
  <si>
    <t xml:space="preserve">Total Embodied Carbon Footprint, kgCO2e: 
(A1 - A5) 
(Super-structure) </t>
  </si>
  <si>
    <t xml:space="preserve">A5, kgCO2e: 
(Super-structure) </t>
  </si>
  <si>
    <t xml:space="preserve">A1 - A4, kgCO2e: 
(Super-structure) </t>
  </si>
  <si>
    <t>Water Consumption, m3: 
(Sub-structure)</t>
  </si>
  <si>
    <t>Electricity Usage, kWh:
(Sub-structure)</t>
  </si>
  <si>
    <t>Diesel, m3:
(Sub-structure)</t>
  </si>
  <si>
    <t>Petrol, m3:
(Sub-structure)</t>
  </si>
  <si>
    <t>Carbon for Water Consumption, kgCO2e:
(Sub-structure)</t>
  </si>
  <si>
    <t>Carbon for Electricity Usage, kgCO2e:
(Sub-structure)</t>
  </si>
  <si>
    <t>Carbon for Diesel, kgCO2e:
(Sub-structure)</t>
  </si>
  <si>
    <t>Carbon for Petrol, kgCO2e:
(Sub-structure)</t>
  </si>
  <si>
    <t>Carbon for Electricity Usage, kgCO2e:
(Super-structure)</t>
  </si>
  <si>
    <t>Carbon for Water Consumption, kgCO2e:
(Super-structure)</t>
  </si>
  <si>
    <t>Petrol, m3:
(Super-structure)</t>
  </si>
  <si>
    <t>Diesel, m3:
(Super-structure)</t>
  </si>
  <si>
    <t>Carbon for Diesel, kgCO2e:
(Super-structure)</t>
  </si>
  <si>
    <t>Carbon for Petrol, kgCO2e:
(Super-structure)</t>
  </si>
  <si>
    <t>Electricity Usage, kWh:
(Super-structure)</t>
  </si>
  <si>
    <t>Water Consumption, m3: 
(Super-structure)</t>
  </si>
  <si>
    <t>[Construction Process Emissions]
Carbon for super-structure total</t>
  </si>
  <si>
    <t>[Construction Process Emissions]
Carbon for sub-structure total</t>
  </si>
  <si>
    <t>For Super Sturcture - Material Details:</t>
  </si>
  <si>
    <t>Source of product</t>
  </si>
  <si>
    <t>International transport</t>
  </si>
  <si>
    <t>Local transport</t>
  </si>
  <si>
    <t>Average distance</t>
  </si>
  <si>
    <t>Average EF</t>
  </si>
  <si>
    <t>(km)</t>
  </si>
  <si>
    <t>emission factor</t>
  </si>
  <si>
    <t>Average E.F.</t>
  </si>
  <si>
    <t>kgco2/kg</t>
  </si>
  <si>
    <t>Container</t>
  </si>
  <si>
    <t>.</t>
  </si>
  <si>
    <t>China</t>
  </si>
  <si>
    <t>Country</t>
  </si>
  <si>
    <t>Malaysia (west)</t>
  </si>
  <si>
    <t>Malaysia (east)</t>
  </si>
  <si>
    <t>Oceania</t>
  </si>
  <si>
    <t>Thailand</t>
  </si>
  <si>
    <t>Indonesia</t>
  </si>
  <si>
    <t>Myanmar</t>
  </si>
  <si>
    <t>Vietnam</t>
  </si>
  <si>
    <t>Europe</t>
  </si>
  <si>
    <t>USA (west coast)</t>
  </si>
  <si>
    <t>USA (East Coast)</t>
  </si>
  <si>
    <t>UK</t>
  </si>
  <si>
    <t>Sri Lanka</t>
  </si>
  <si>
    <t>India</t>
  </si>
  <si>
    <t>Cambodia</t>
  </si>
  <si>
    <t>South Korea</t>
  </si>
  <si>
    <t>Japan</t>
  </si>
  <si>
    <t>Brunei</t>
  </si>
  <si>
    <t>Middle-East</t>
  </si>
  <si>
    <t>Africa</t>
  </si>
  <si>
    <t>Distance (nm)</t>
  </si>
  <si>
    <t>Distance
(km)</t>
  </si>
  <si>
    <t>Philippines</t>
  </si>
  <si>
    <t>Row Labels</t>
  </si>
  <si>
    <t>Average of Nautical miles</t>
  </si>
  <si>
    <t>Algeria</t>
  </si>
  <si>
    <t>Australia</t>
  </si>
  <si>
    <t>Austria</t>
  </si>
  <si>
    <t>Bahrain</t>
  </si>
  <si>
    <t>Bangladesh</t>
  </si>
  <si>
    <t>Belgium</t>
  </si>
  <si>
    <t>Brazil</t>
  </si>
  <si>
    <t>Canada</t>
  </si>
  <si>
    <t>Costa Rica</t>
  </si>
  <si>
    <t>Croatia</t>
  </si>
  <si>
    <t>Egypt</t>
  </si>
  <si>
    <t>Fiji</t>
  </si>
  <si>
    <t>France</t>
  </si>
  <si>
    <t>Germany</t>
  </si>
  <si>
    <t>Greece</t>
  </si>
  <si>
    <t>Iran</t>
  </si>
  <si>
    <t>Iraq</t>
  </si>
  <si>
    <t>Ireland</t>
  </si>
  <si>
    <t>Italy</t>
  </si>
  <si>
    <t>Jordan</t>
  </si>
  <si>
    <t>Kuwait</t>
  </si>
  <si>
    <t>Malaysia</t>
  </si>
  <si>
    <t>Mauritius</t>
  </si>
  <si>
    <t>Mexico</t>
  </si>
  <si>
    <t>New Caledonia</t>
  </si>
  <si>
    <t>New Zealand</t>
  </si>
  <si>
    <t>Norway</t>
  </si>
  <si>
    <t>Oman</t>
  </si>
  <si>
    <t>Pakistan</t>
  </si>
  <si>
    <t>Panama</t>
  </si>
  <si>
    <t>Papua New Guinea</t>
  </si>
  <si>
    <t>Poland</t>
  </si>
  <si>
    <t>Qatar</t>
  </si>
  <si>
    <t>Russia</t>
  </si>
  <si>
    <t>Saudi Arabia</t>
  </si>
  <si>
    <t>Solomon Islands</t>
  </si>
  <si>
    <t>South Africa</t>
  </si>
  <si>
    <t>Spain</t>
  </si>
  <si>
    <t>Sudan</t>
  </si>
  <si>
    <t>Switzerland</t>
  </si>
  <si>
    <t>Taiwan</t>
  </si>
  <si>
    <t>The Netherlands</t>
  </si>
  <si>
    <t>Turkey</t>
  </si>
  <si>
    <t>Ukraine</t>
  </si>
  <si>
    <t>United Arab Emirates</t>
  </si>
  <si>
    <t>USA</t>
  </si>
  <si>
    <t>Bulk Carrier</t>
  </si>
  <si>
    <t>Shipping method</t>
  </si>
  <si>
    <t>Singapore</t>
  </si>
  <si>
    <t>Road (*Only for Singapore)</t>
  </si>
  <si>
    <t>Total Carbon (kgCO2e)</t>
  </si>
  <si>
    <t>kgco2/t-km</t>
  </si>
  <si>
    <t>(kg CO2/t-km)</t>
  </si>
  <si>
    <t>Road (*Only for West Malaysia)</t>
  </si>
  <si>
    <t>Mode of Transport</t>
  </si>
  <si>
    <t>Type of E.F.</t>
  </si>
  <si>
    <t xml:space="preserve">Note: units are converted from tonne to kg in 'Computation' tab &lt;/1000&gt; </t>
  </si>
  <si>
    <t xml:space="preserve">Note: This is included in 'Computation' tab. Taking average distance of SG to be 42.1 km based on Google maps as an estimated value for local emissions. </t>
  </si>
  <si>
    <t>Note: Average distances based on online sources</t>
  </si>
  <si>
    <t>Old E.F - A4 based on GM data</t>
  </si>
  <si>
    <t>Within Singapore</t>
  </si>
  <si>
    <t xml:space="preserve">Type of E.F. </t>
  </si>
  <si>
    <t>kgco2/tonne</t>
  </si>
  <si>
    <t>Emission Factor 
(A1-A3)</t>
  </si>
  <si>
    <t>A4 (transferred to 'Transport' tab</t>
  </si>
  <si>
    <t>N/A</t>
  </si>
  <si>
    <t>Transport Emissions</t>
  </si>
  <si>
    <t>Source of product
(Super-structure)</t>
  </si>
  <si>
    <t>Shipping Method
(Super-structure)</t>
  </si>
  <si>
    <t>Transport Emissions
(Super-structure)</t>
  </si>
  <si>
    <t>Source of product
(Sub-structure)</t>
  </si>
  <si>
    <t>Transport Emissions 
(Sub-structure)</t>
  </si>
  <si>
    <t>Shipping Method
(Sub-structure)</t>
  </si>
  <si>
    <t>For Scoring under Embodied Carbon Reduction [CN 1.1 (ii)]</t>
  </si>
  <si>
    <t>University of Bath Inventory of Carbon &amp; Energy (ICE) Version 2 = 0.7</t>
  </si>
  <si>
    <r>
      <t xml:space="preserve">Sub structure (m2)
</t>
    </r>
    <r>
      <rPr>
        <sz val="8"/>
        <color theme="1"/>
        <rFont val="Calibri"/>
        <family val="2"/>
        <scheme val="minor"/>
      </rPr>
      <t>(Non-habitable areas e.g. foundation)</t>
    </r>
  </si>
  <si>
    <t xml:space="preserve">Beta Version for Pilot </t>
  </si>
  <si>
    <t>WLC Assessment Template</t>
  </si>
  <si>
    <t>Whole Life Carbon (WLC) Assessment Template Revision Tracking</t>
  </si>
  <si>
    <t>Complete template based on minimum scope or full scope under the innovation section</t>
  </si>
  <si>
    <t>(B) Whole Life Carbon (WLC) Template</t>
  </si>
  <si>
    <t>Project teams are required to fill in all project details in blue</t>
  </si>
  <si>
    <t>(A) Project Details</t>
  </si>
  <si>
    <t>BACKGROUND</t>
  </si>
  <si>
    <t>Whole Life Carbon (WLC) Assessment Template 
Green Mark 2021 Carbon Section</t>
  </si>
  <si>
    <t>*Coverage should be a minimum of 95% of the cost allocated to each building element category. Physical characteristics may be used to justify coverage as well (e.g.m2/m3).</t>
  </si>
  <si>
    <t>7.1 Minor Demolition and Alteration Works</t>
  </si>
  <si>
    <t>Works to Existing Building</t>
  </si>
  <si>
    <t>6.1 Prefabricated Buildings and Building Units</t>
  </si>
  <si>
    <t>Prefabricated Buildings and Building Units</t>
  </si>
  <si>
    <t>5.1 to 5.14 Building related services</t>
  </si>
  <si>
    <t>Building services/MEP</t>
  </si>
  <si>
    <t>Building related</t>
  </si>
  <si>
    <t>Fittings, furnishings and equipment (FF&amp;E)</t>
  </si>
  <si>
    <t>3.1 Wall finishes
3.2 Floor finishes
3.3 Ceiling finishes</t>
  </si>
  <si>
    <t>Finishes</t>
  </si>
  <si>
    <t>2.7 Internal Walls and Partitions
2.8 Internal Doors</t>
  </si>
  <si>
    <t>Superstructure (internal)</t>
  </si>
  <si>
    <t>2.5 External walls
2.6 Windows and External Doors</t>
  </si>
  <si>
    <t>Superstructure (external)</t>
  </si>
  <si>
    <t>2.1 Frame
2.2 Upper Floors inclu. Balconies
2.3 Roof
2.4 Stairs and ramps</t>
  </si>
  <si>
    <t xml:space="preserve">Superstructure </t>
  </si>
  <si>
    <t>1.1 Substructure</t>
  </si>
  <si>
    <t>Substructure</t>
  </si>
  <si>
    <t>0.2 Specialist groundworks</t>
  </si>
  <si>
    <t>0.1 Temporary/Enabling works/ Preliminaries</t>
  </si>
  <si>
    <t>Facilitating works</t>
  </si>
  <si>
    <r>
      <t xml:space="preserve">Coverage Adjustment Factor
</t>
    </r>
    <r>
      <rPr>
        <b/>
        <sz val="9"/>
        <color theme="1"/>
        <rFont val="Calibri"/>
        <family val="2"/>
        <scheme val="minor"/>
      </rPr>
      <t>(&lt; 95% coverage)</t>
    </r>
  </si>
  <si>
    <t>Coverage
(%)</t>
  </si>
  <si>
    <t>Building elements</t>
  </si>
  <si>
    <t>Building parts/element groups</t>
  </si>
  <si>
    <t>Refer to CN technical guide on Building Physical Characteristics for more details</t>
  </si>
  <si>
    <t>[If using more than one database please list all]</t>
  </si>
  <si>
    <t>EPD database used</t>
  </si>
  <si>
    <t>[ Refer to CN Technical Guide on Allowable Carbon Data ]</t>
  </si>
  <si>
    <t>Source of carbon data for materials and products</t>
  </si>
  <si>
    <t>[ Refer to CN Technical Guide on Software Tools for calculation of WLC Assessment for more details]</t>
  </si>
  <si>
    <t>Software tool used</t>
  </si>
  <si>
    <t xml:space="preserve">[This cell should only be filled in if the reference study period, i.e. the assumed building life expectancy, exceeds or is less than 50 years. Applicants should state the reference study period in this cell. While the assessment should still be done to 50 years, applicants may, if they choose to, submit an additional assessment of the modules B, C and D for the actual reference study period by copying and pasting an additional 'GWP potential for all life-cycle modules' table, see Tab (B)].  </t>
  </si>
  <si>
    <t>Reference study period 
(if not 50 years)</t>
  </si>
  <si>
    <t>[e.g. BS EN 15978, with additional guidance from RICS Professional Statement]</t>
  </si>
  <si>
    <t>Assessment Standard Used</t>
  </si>
  <si>
    <r>
      <rPr>
        <vertAlign val="superscript"/>
        <sz val="10"/>
        <color rgb="FF000000"/>
        <rFont val="Arial"/>
        <family val="2"/>
      </rPr>
      <t>2</t>
    </r>
    <r>
      <rPr>
        <sz val="10"/>
        <color rgb="FF000000"/>
        <rFont val="Arial"/>
        <family val="2"/>
      </rPr>
      <t xml:space="preserve">  (see Table 7, page 19 of the RICS PS) to calculate transportation emissions of MEP equipment. </t>
    </r>
    <r>
      <rPr>
        <i/>
        <sz val="10"/>
        <color rgb="FF000000"/>
        <rFont val="Arial"/>
        <family val="2"/>
      </rPr>
      <t>[A4 Kg/CO2e= Material or system mass (a) x transport distance (b) x carbon conversion factor (c)]</t>
    </r>
  </si>
  <si>
    <t>Full Scope Requires Module A, B and C to be attempted</t>
  </si>
  <si>
    <r>
      <rPr>
        <vertAlign val="superscript"/>
        <sz val="10"/>
        <color rgb="FF000000"/>
        <rFont val="Arial"/>
        <family val="2"/>
      </rPr>
      <t>1</t>
    </r>
    <r>
      <rPr>
        <sz val="10"/>
        <color rgb="FF000000"/>
        <rFont val="Arial"/>
        <family val="2"/>
      </rPr>
      <t xml:space="preserve"> If you have entered a reference study period in Project details tab because the assumed building life expectancy is greater or less than 50 years, this table should be copied and pasted below using the actual assumed life expectancy. This should be done for both GWP reporting tables and should be clearly labelled.</t>
    </r>
  </si>
  <si>
    <t>Minimum Scope Requirements</t>
  </si>
  <si>
    <t xml:space="preserve">* Report non-decarbonised values for both material and operational emissions using current status of the electricity grid.  </t>
  </si>
  <si>
    <t>Notes:</t>
  </si>
  <si>
    <r>
      <t xml:space="preserve">TOTAL - </t>
    </r>
    <r>
      <rPr>
        <sz val="10"/>
        <color rgb="FFFFFFFF"/>
        <rFont val="Arial"/>
        <family val="2"/>
      </rPr>
      <t>kg CO2e/m2 GFA</t>
    </r>
  </si>
  <si>
    <t>TOTAL kg CO2e</t>
  </si>
  <si>
    <t>Work to Existing Building</t>
  </si>
  <si>
    <t>Operational Water</t>
  </si>
  <si>
    <t>Scope 1 Emissions</t>
  </si>
  <si>
    <t>Scope 2 Emissions</t>
  </si>
  <si>
    <t>Services (MEP)</t>
  </si>
  <si>
    <t>Fittings, furnishings &amp; equipment</t>
  </si>
  <si>
    <t>Superstructure: Internal Doors</t>
  </si>
  <si>
    <t>Superstructure: Internal Walls and Partitions</t>
  </si>
  <si>
    <t>Superstructure: Windows and External Doors</t>
  </si>
  <si>
    <t>Superstructure: External Walls</t>
  </si>
  <si>
    <t>Superstructure: Stairs and Ramps</t>
  </si>
  <si>
    <t>Superstructure: Roof</t>
  </si>
  <si>
    <t>Superstructure: Upper Floors</t>
  </si>
  <si>
    <t>Superstructure: Frame</t>
  </si>
  <si>
    <t>Temporary Diversion Works</t>
  </si>
  <si>
    <t>Specialist Ground Works</t>
  </si>
  <si>
    <t>Temporary Support to Adjacent Structures</t>
  </si>
  <si>
    <t>Major Demolition Works</t>
  </si>
  <si>
    <t>Demolition: Toxic/Hazardous/Contaminated Material Treatment</t>
  </si>
  <si>
    <t>[C4]</t>
  </si>
  <si>
    <t>[C3]</t>
  </si>
  <si>
    <t>[C2]</t>
  </si>
  <si>
    <t>[C1]</t>
  </si>
  <si>
    <t>[B7]</t>
  </si>
  <si>
    <t>[B6]</t>
  </si>
  <si>
    <t>[B5]*</t>
  </si>
  <si>
    <t>[B4]*</t>
  </si>
  <si>
    <t>[B3]*</t>
  </si>
  <si>
    <t>[B2]*</t>
  </si>
  <si>
    <t>[B1]</t>
  </si>
  <si>
    <t>[A5]</t>
  </si>
  <si>
    <r>
      <t>[A4]</t>
    </r>
    <r>
      <rPr>
        <b/>
        <vertAlign val="superscript"/>
        <sz val="10"/>
        <color rgb="FF000000"/>
        <rFont val="Arial"/>
        <family val="2"/>
      </rPr>
      <t>2</t>
    </r>
  </si>
  <si>
    <t xml:space="preserve">[A1] to [A3] </t>
  </si>
  <si>
    <t>Building element category</t>
  </si>
  <si>
    <t>Module D*</t>
  </si>
  <si>
    <t>Module C</t>
  </si>
  <si>
    <t>Module B</t>
  </si>
  <si>
    <t>Module A</t>
  </si>
  <si>
    <t xml:space="preserve">Benefits and loads beyond the system boundary (kgCO2e)  </t>
  </si>
  <si>
    <r>
      <t>TOTAL
Modules A-C 
kgCO</t>
    </r>
    <r>
      <rPr>
        <b/>
        <vertAlign val="subscript"/>
        <sz val="10"/>
        <color rgb="FFFFFFFF"/>
        <rFont val="Arial"/>
        <family val="2"/>
      </rPr>
      <t>2</t>
    </r>
    <r>
      <rPr>
        <b/>
        <sz val="10"/>
        <color rgb="FFFFFFFF"/>
        <rFont val="Arial"/>
        <family val="2"/>
      </rPr>
      <t>e</t>
    </r>
  </si>
  <si>
    <t xml:space="preserve">End of Life (EoL) stage (kgCO2e)  </t>
  </si>
  <si>
    <t xml:space="preserve">Use stage (kgCO2e)  </t>
  </si>
  <si>
    <t xml:space="preserve">Construction process stage (kgCO2e)  </t>
  </si>
  <si>
    <t xml:space="preserve">Product stage (kgCO2e)  </t>
  </si>
  <si>
    <r>
      <t xml:space="preserve">Sequestered (or biogenic) carbon </t>
    </r>
    <r>
      <rPr>
        <sz val="10"/>
        <color rgb="FF000000"/>
        <rFont val="Arial"/>
        <family val="2"/>
      </rPr>
      <t>(negative value)</t>
    </r>
    <r>
      <rPr>
        <b/>
        <sz val="10"/>
        <color rgb="FF000000"/>
        <rFont val="Arial"/>
        <family val="2"/>
      </rPr>
      <t xml:space="preserve"> (kgCO2e)  </t>
    </r>
  </si>
  <si>
    <r>
      <t>GWP POTENTIAL FOR ALL LIFE-CYCLE MODULES</t>
    </r>
    <r>
      <rPr>
        <b/>
        <vertAlign val="superscript"/>
        <sz val="10"/>
        <color rgb="FFFFFFFF"/>
        <rFont val="Arial"/>
        <family val="2"/>
      </rPr>
      <t xml:space="preserve">1                                                                                                                                                         </t>
    </r>
    <r>
      <rPr>
        <b/>
        <sz val="10"/>
        <color rgb="FFFFFFFF"/>
        <rFont val="Arial"/>
        <family val="2"/>
      </rPr>
      <t xml:space="preserve">(kgCO2e)                                                                                           </t>
    </r>
  </si>
  <si>
    <t>ASSESSMENT</t>
  </si>
  <si>
    <t>Material intensity (kg/m2 GFA)</t>
  </si>
  <si>
    <t>TOTAL</t>
  </si>
  <si>
    <t>Fittings, furnishings &amp; equipment (FFE)</t>
  </si>
  <si>
    <t>0 kg</t>
  </si>
  <si>
    <t>250 kg</t>
  </si>
  <si>
    <t>e.g. Formwork</t>
  </si>
  <si>
    <t>8 kg</t>
  </si>
  <si>
    <t>2 kg</t>
  </si>
  <si>
    <t>5000 kg</t>
  </si>
  <si>
    <t>e.g. Reinforcement</t>
  </si>
  <si>
    <t>25 kg</t>
  </si>
  <si>
    <t>Declare 'end of life' scenario as per project’s Circular Economy Statement</t>
  </si>
  <si>
    <t>For all primary building systems (structure, substructure, envelope, MEP services, internal finishes)</t>
  </si>
  <si>
    <t>65000 kg</t>
  </si>
  <si>
    <t>Breakdown of material type in each category
[Insert more lines if needed]
e.g. Concrete</t>
  </si>
  <si>
    <t>Note/example</t>
  </si>
  <si>
    <t>Estimated recyclable materials (kg)</t>
  </si>
  <si>
    <t>Estimated reusable materials (kg)</t>
  </si>
  <si>
    <t>Material quantity (kg)</t>
  </si>
  <si>
    <t>Material type</t>
  </si>
  <si>
    <t>Benefits and loads beyond the system boundary (Module D)</t>
  </si>
  <si>
    <r>
      <t>Material 'end of life'</t>
    </r>
    <r>
      <rPr>
        <b/>
        <sz val="10"/>
        <rFont val="Calibri"/>
        <family val="2"/>
      </rPr>
      <t> </t>
    </r>
    <r>
      <rPr>
        <b/>
        <sz val="10"/>
        <rFont val="Arial"/>
        <family val="2"/>
      </rPr>
      <t>scenarios (Module C)</t>
    </r>
  </si>
  <si>
    <t>Assumptions made with respect to maintenance, repair and replacement cycles  (Module B)</t>
  </si>
  <si>
    <t>Product and Construction Stage (Module A)</t>
  </si>
  <si>
    <t>MATERIAL QUANTITY AND END OF LIFE SCENARIOS</t>
  </si>
  <si>
    <r>
      <t>WLC reduction potential (kg CO</t>
    </r>
    <r>
      <rPr>
        <b/>
        <vertAlign val="subscript"/>
        <sz val="10"/>
        <color theme="1"/>
        <rFont val="Arial"/>
        <family val="2"/>
      </rPr>
      <t>2</t>
    </r>
    <r>
      <rPr>
        <b/>
        <sz val="10"/>
        <color theme="1"/>
        <rFont val="Arial"/>
        <family val="2"/>
      </rPr>
      <t>e/m</t>
    </r>
    <r>
      <rPr>
        <b/>
        <vertAlign val="superscript"/>
        <sz val="10"/>
        <color theme="1"/>
        <rFont val="Arial"/>
        <family val="2"/>
      </rPr>
      <t xml:space="preserve">2 </t>
    </r>
    <r>
      <rPr>
        <b/>
        <sz val="10"/>
        <color theme="1"/>
        <rFont val="Arial"/>
        <family val="2"/>
      </rPr>
      <t>GFA)</t>
    </r>
  </si>
  <si>
    <t>Further potential opportunities</t>
  </si>
  <si>
    <t>Specify further opportunities to reduce the development’s whole life-cycle carbon emissions. including the WLC reduction potential</t>
  </si>
  <si>
    <t>[This list does not need to be exhaustive but should identify the actions with the biggest impacts. Insert more lines if needed]</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</si>
  <si>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GFA)</t>
    </r>
  </si>
  <si>
    <t>Action</t>
  </si>
  <si>
    <r>
      <t>Summary of</t>
    </r>
    <r>
      <rPr>
        <b/>
        <u/>
        <sz val="10"/>
        <color theme="0"/>
        <rFont val="Arial"/>
        <family val="2"/>
      </rPr>
      <t xml:space="preserve"> key actions</t>
    </r>
    <r>
      <rPr>
        <b/>
        <sz val="10"/>
        <color theme="0"/>
        <rFont val="Arial"/>
        <family val="2"/>
      </rPr>
      <t xml:space="preserve"> to reduce whole life-cycle carbon emissions that have informed this assessment, including the WLC reductions</t>
    </r>
  </si>
  <si>
    <t>Key site opportunities and constraints in reducing WLC emissions</t>
  </si>
  <si>
    <r>
      <t>TOTAL kg CO</t>
    </r>
    <r>
      <rPr>
        <b/>
        <vertAlign val="subscript"/>
        <sz val="10"/>
        <color rgb="FFFFFFFF"/>
        <rFont val="Arial"/>
        <family val="2"/>
      </rPr>
      <t>2</t>
    </r>
    <r>
      <rPr>
        <b/>
        <sz val="10"/>
        <color rgb="FFFFFFFF"/>
        <rFont val="Arial"/>
        <family val="2"/>
      </rPr>
      <t>e/m</t>
    </r>
    <r>
      <rPr>
        <b/>
        <vertAlign val="superscript"/>
        <sz val="10"/>
        <color rgb="FFFFFFFF"/>
        <rFont val="Arial"/>
        <family val="2"/>
      </rPr>
      <t>2</t>
    </r>
    <r>
      <rPr>
        <b/>
        <sz val="10"/>
        <color rgb="FFFFFFFF"/>
        <rFont val="Arial"/>
        <family val="2"/>
      </rPr>
      <t xml:space="preserve"> GFA</t>
    </r>
  </si>
  <si>
    <r>
      <t>TOTAL kg CO</t>
    </r>
    <r>
      <rPr>
        <b/>
        <vertAlign val="subscript"/>
        <sz val="10"/>
        <color rgb="FFFFFFFF"/>
        <rFont val="Arial"/>
        <family val="2"/>
      </rPr>
      <t>2</t>
    </r>
    <r>
      <rPr>
        <b/>
        <sz val="10"/>
        <color rgb="FFFFFFFF"/>
        <rFont val="Arial"/>
        <family val="2"/>
      </rPr>
      <t>e</t>
    </r>
  </si>
  <si>
    <t>Module B6</t>
  </si>
  <si>
    <t>Module B1-B5</t>
  </si>
  <si>
    <t>Module A1-A5</t>
  </si>
  <si>
    <t>Module D</t>
  </si>
  <si>
    <t>Module C1-C4</t>
  </si>
  <si>
    <t>Module B6-B7</t>
  </si>
  <si>
    <t xml:space="preserve">Estimated WLC emissions (Assessment) - Minimum Scope
</t>
  </si>
  <si>
    <r>
      <t xml:space="preserve">Estimated WLC emissions (Assessment)
</t>
    </r>
    <r>
      <rPr>
        <sz val="10"/>
        <color theme="0"/>
        <rFont val="Arial"/>
        <family val="2"/>
      </rPr>
      <t xml:space="preserve">N.B. This forms the WLC baseline for the development. The results from Assessment below are automatically populated here. </t>
    </r>
  </si>
  <si>
    <t>(B) Whole Life Carbon Assessment Template</t>
  </si>
  <si>
    <t>Project teams are to fill tabs (A) and (B) during the assessment phase and verification phase to qualify for scoring under the CN1.1 on Whole Life Carbon</t>
  </si>
  <si>
    <t xml:space="preserve">Remarks/Brief Description of changes </t>
  </si>
  <si>
    <t>Update of Guidance note with introduction of ECC</t>
  </si>
  <si>
    <t>This template should be used by project teams to summarise relevant information required to fulfil the scoring of Green Mark accreditation points under CN Section 1.1 on Whole Life Carbon Assessment. Before completing this template project teams are advised to read the Whole Life Carbon Assessment guidance under the WLC Technical guide available on BCA's website.</t>
  </si>
  <si>
    <t>WLC Assessment Template v3</t>
  </si>
  <si>
    <t>Guidance Note Update and enabling of row addition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</si>
</sst>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0\ &quot;kg CO2e&quot;"/>
    <numFmt numFmtId="165" formatCode="##,##0.00\ &quot;m2&quot;"/>
    <numFmt numFmtId="166" formatCode="&quot;GM&quot;####"/>
    <numFmt numFmtId="167" formatCode="[$-F800]dddd\,\ mmmm\ dd\,\ yyyy"/>
    <numFmt numFmtId="168" formatCode="##,##0.00\ &quot;kg&quot;"/>
    <numFmt numFmtId="169" formatCode="##,##0.00\ &quot;kg CO2e/ m2&quot;"/>
    <numFmt numFmtId="170" formatCode="[$-14809]d\ mmmm\ yyyy;@"/>
    <numFmt numFmtId="171" formatCode="##,##0\ &quot;kg CO2e/m2 GFA&quot;"/>
    <numFmt numFmtId="172" formatCode="##,##0\ &quot;kg CO2e&quot;"/>
    <numFmt numFmtId="173" formatCode="##,##0\ &quot;kg/m2 GFA&quot;"/>
    <numFmt numFmtId="174" formatCode="##,##0\ &quot;kg&quot;"/>
    <numFmt numFmtId="175" formatCode="0.000"/>
  </numFmts>
  <fonts count="40" x14ac:knownFonts="1">
    <font>
      <sz val="11"/>
      <color theme="1"/>
      <name val="Calibri"/>
      <family val="2"/>
      <scheme val="minor"/>
    </font>
    <font>
      <b/>
      <sz val="11"/>
      <color theme="1"/>
      <name val="Calibri"/>
      <family val="2"/>
      <scheme val="minor"/>
    </font>
    <font>
      <sz val="11"/>
      <name val="Calibri"/>
      <family val="2"/>
      <scheme val="minor"/>
    </font>
    <font>
      <b/>
      <u/>
      <sz val="11"/>
      <color theme="1"/>
      <name val="Calibri"/>
      <family val="2"/>
      <scheme val="minor"/>
    </font>
    <font>
      <sz val="8"/>
      <name val="Calibri"/>
      <family val="2"/>
      <scheme val="minor"/>
    </font>
    <font>
      <sz val="24"/>
      <color theme="1"/>
      <name val="Calibri"/>
      <family val="2"/>
      <scheme val="minor"/>
    </font>
    <font>
      <sz val="11"/>
      <color rgb="FF00B0F0"/>
      <name val="Calibri"/>
      <family val="2"/>
      <scheme val="minor"/>
    </font>
    <font>
      <sz val="11"/>
      <color rgb="FFFF0000"/>
      <name val="Calibri"/>
      <family val="2"/>
      <scheme val="minor"/>
    </font>
    <font>
      <sz val="12"/>
      <name val="Calibri"/>
      <family val="2"/>
      <scheme val="minor"/>
    </font>
    <font>
      <sz val="11"/>
      <color theme="4"/>
      <name val="Calibri"/>
      <family val="2"/>
      <scheme val="minor"/>
    </font>
    <font>
      <sz val="8"/>
      <color theme="1"/>
      <name val="Calibri"/>
      <family val="2"/>
      <scheme val="minor"/>
    </font>
    <font>
      <sz val="11"/>
      <color theme="0"/>
      <name val="Calibri"/>
      <family val="2"/>
      <scheme val="minor"/>
    </font>
    <font>
      <b/>
      <sz val="11"/>
      <color rgb="FF002060"/>
      <name val="Calibri"/>
      <family val="2"/>
      <scheme val="minor"/>
    </font>
    <font>
      <sz val="12"/>
      <color theme="1"/>
      <name val="Calibri"/>
      <family val="2"/>
      <scheme val="minor"/>
    </font>
    <font>
      <b/>
      <sz val="16"/>
      <color rgb="FF002060"/>
      <name val="Calibri"/>
      <family val="2"/>
      <scheme val="minor"/>
    </font>
    <font>
      <b/>
      <sz val="9"/>
      <color theme="1"/>
      <name val="Calibri"/>
      <family val="2"/>
      <scheme val="minor"/>
    </font>
    <font>
      <i/>
      <sz val="11"/>
      <color theme="1"/>
      <name val="Calibri"/>
      <family val="2"/>
      <scheme val="minor"/>
    </font>
    <font>
      <sz val="10"/>
      <color rgb="FF000000"/>
      <name val="Arial"/>
      <family val="2"/>
    </font>
    <font>
      <vertAlign val="superscript"/>
      <sz val="10"/>
      <color rgb="FF000000"/>
      <name val="Arial"/>
      <family val="2"/>
    </font>
    <font>
      <i/>
      <sz val="10"/>
      <color rgb="FF000000"/>
      <name val="Arial"/>
      <family val="2"/>
    </font>
    <font>
      <sz val="10"/>
      <color theme="1"/>
      <name val="Times New Roman"/>
      <family val="1"/>
    </font>
    <font>
      <b/>
      <sz val="10"/>
      <color rgb="FF000000"/>
      <name val="Arial"/>
      <family val="2"/>
    </font>
    <font>
      <b/>
      <sz val="10"/>
      <color rgb="FFFFFFFF"/>
      <name val="Arial"/>
      <family val="2"/>
    </font>
    <font>
      <sz val="10"/>
      <color rgb="FFFFFFFF"/>
      <name val="Arial"/>
      <family val="2"/>
    </font>
    <font>
      <sz val="10"/>
      <color rgb="FF808080"/>
      <name val="Arial"/>
      <family val="2"/>
    </font>
    <font>
      <sz val="10"/>
      <name val="Arial"/>
      <family val="2"/>
    </font>
    <font>
      <b/>
      <vertAlign val="superscript"/>
      <sz val="10"/>
      <color rgb="FF000000"/>
      <name val="Arial"/>
      <family val="2"/>
    </font>
    <font>
      <b/>
      <vertAlign val="subscript"/>
      <sz val="10"/>
      <color rgb="FFFFFFFF"/>
      <name val="Arial"/>
      <family val="2"/>
    </font>
    <font>
      <b/>
      <vertAlign val="superscript"/>
      <sz val="10"/>
      <color rgb="FFFFFFFF"/>
      <name val="Arial"/>
      <family val="2"/>
    </font>
    <font>
      <b/>
      <sz val="18"/>
      <color rgb="FF006699"/>
      <name val="Arial"/>
      <family val="2"/>
    </font>
    <font>
      <b/>
      <sz val="10"/>
      <name val="Arial"/>
      <family val="2"/>
    </font>
    <font>
      <b/>
      <sz val="10"/>
      <name val="Calibri"/>
      <family val="2"/>
    </font>
    <font>
      <b/>
      <sz val="10"/>
      <color theme="0"/>
      <name val="Arial"/>
      <family val="2"/>
    </font>
    <font>
      <b/>
      <sz val="10"/>
      <color rgb="FFFF0000"/>
      <name val="Arial"/>
      <family val="2"/>
    </font>
    <font>
      <b/>
      <sz val="10"/>
      <color theme="1"/>
      <name val="Arial"/>
      <family val="2"/>
    </font>
    <font>
      <b/>
      <vertAlign val="subscript"/>
      <sz val="10"/>
      <color theme="1"/>
      <name val="Arial"/>
      <family val="2"/>
    </font>
    <font>
      <b/>
      <vertAlign val="superscript"/>
      <sz val="10"/>
      <color theme="1"/>
      <name val="Arial"/>
      <family val="2"/>
    </font>
    <font>
      <b/>
      <u/>
      <sz val="10"/>
      <color theme="0"/>
      <name val="Arial"/>
      <family val="2"/>
    </font>
    <font>
      <sz val="10"/>
      <color theme="0"/>
      <name val="Arial"/>
      <family val="2"/>
    </font>
    <font>
      <b/>
      <sz val="12"/>
      <name val="Arial"/>
      <family val="2"/>
    </font>
  </fonts>
  <fills count="30">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2"/>
        <bgColor indexed="64"/>
      </patternFill>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7"/>
        <bgColor indexed="64"/>
      </patternFill>
    </fill>
    <fill>
      <patternFill patternType="solid">
        <fgColor rgb="FF00B0F0"/>
        <bgColor indexed="64"/>
      </patternFill>
    </fill>
    <fill>
      <patternFill patternType="solid">
        <fgColor rgb="FFCC99FF"/>
        <bgColor indexed="64"/>
      </patternFill>
    </fill>
    <fill>
      <patternFill patternType="solid">
        <fgColor rgb="FF92D050"/>
        <bgColor indexed="64"/>
      </patternFill>
    </fill>
    <fill>
      <patternFill patternType="solid">
        <fgColor theme="4" tint="0.59999389629810485"/>
        <bgColor indexed="64"/>
      </patternFill>
    </fill>
    <fill>
      <patternFill patternType="solid">
        <fgColor rgb="FF00FF99"/>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theme="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rgb="FF002060"/>
        <bgColor indexed="64"/>
      </patternFill>
    </fill>
    <fill>
      <patternFill patternType="solid">
        <fgColor theme="6" tint="0.79998168889431442"/>
        <bgColor indexed="64"/>
      </patternFill>
    </fill>
    <fill>
      <patternFill patternType="solid">
        <fgColor rgb="FFFFFFFF"/>
        <bgColor indexed="64"/>
      </patternFill>
    </fill>
    <fill>
      <patternFill patternType="solid">
        <fgColor rgb="FFA6A6A6"/>
        <bgColor indexed="64"/>
      </patternFill>
    </fill>
    <fill>
      <patternFill patternType="solid">
        <fgColor rgb="FF000066"/>
        <bgColor indexed="64"/>
      </patternFill>
    </fill>
    <fill>
      <patternFill patternType="solid">
        <fgColor theme="0" tint="-0.34998626667073579"/>
        <bgColor indexed="64"/>
      </patternFill>
    </fill>
    <fill>
      <patternFill patternType="solid">
        <fgColor theme="0" tint="-4.9989318521683403E-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diagonalUp="1" diagonalDown="1">
      <left/>
      <right/>
      <top style="thin">
        <color indexed="64"/>
      </top>
      <bottom/>
      <diagonal style="thin">
        <color indexed="64"/>
      </diagonal>
    </border>
    <border diagonalUp="1" diagonalDown="1">
      <left style="thin">
        <color indexed="64"/>
      </left>
      <right/>
      <top style="thin">
        <color indexed="64"/>
      </top>
      <bottom/>
      <diagonal style="thin">
        <color indexed="64"/>
      </diagonal>
    </border>
    <border diagonalUp="1" diagonalDown="1">
      <left/>
      <right style="thin">
        <color indexed="64"/>
      </right>
      <top/>
      <bottom/>
      <diagonal style="thin">
        <color indexed="64"/>
      </diagonal>
    </border>
    <border diagonalUp="1" diagonalDown="1">
      <left/>
      <right/>
      <top/>
      <bottom/>
      <diagonal style="thin">
        <color indexed="64"/>
      </diagonal>
    </border>
    <border diagonalUp="1" diagonalDown="1">
      <left style="thin">
        <color indexed="64"/>
      </left>
      <right/>
      <top/>
      <bottom/>
      <diagonal style="thin">
        <color indexed="64"/>
      </diagonal>
    </border>
    <border diagonalUp="1" diagonalDown="1">
      <left/>
      <right style="thin">
        <color indexed="64"/>
      </right>
      <top style="thin">
        <color indexed="64"/>
      </top>
      <bottom/>
      <diagonal style="thin">
        <color indexed="64"/>
      </diagonal>
    </border>
    <border diagonalUp="1" diagonalDown="1">
      <left/>
      <right style="thin">
        <color indexed="64"/>
      </right>
      <top/>
      <bottom style="thin">
        <color indexed="64"/>
      </bottom>
      <diagonal style="thin">
        <color indexed="64"/>
      </diagonal>
    </border>
    <border diagonalUp="1" diagonalDown="1">
      <left/>
      <right/>
      <top/>
      <bottom style="thin">
        <color indexed="64"/>
      </bottom>
      <diagonal style="thin">
        <color indexed="64"/>
      </diagonal>
    </border>
    <border diagonalUp="1" diagonalDown="1">
      <left style="thin">
        <color indexed="64"/>
      </left>
      <right/>
      <top/>
      <bottom style="thin">
        <color indexed="64"/>
      </bottom>
      <diagonal style="thin">
        <color indexed="64"/>
      </diagonal>
    </border>
    <border>
      <left style="thin">
        <color indexed="64"/>
      </left>
      <right style="thin">
        <color indexed="64"/>
      </right>
      <top/>
      <bottom/>
      <diagonal/>
    </border>
    <border diagonalUp="1" diagonalDown="1">
      <left/>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diagonalUp="1" diagonalDown="1">
      <left/>
      <right/>
      <top style="thin">
        <color indexed="64"/>
      </top>
      <bottom style="medium">
        <color indexed="64"/>
      </bottom>
      <diagonal style="thin">
        <color indexed="64"/>
      </diagonal>
    </border>
    <border diagonalUp="1" diagonalDown="1">
      <left style="thin">
        <color auto="1"/>
      </left>
      <right style="thin">
        <color auto="1"/>
      </right>
      <top/>
      <bottom style="thin">
        <color auto="1"/>
      </bottom>
      <diagonal style="thin">
        <color auto="1"/>
      </diagonal>
    </border>
    <border diagonalUp="1" diagonalDown="1">
      <left style="thin">
        <color auto="1"/>
      </left>
      <right style="thin">
        <color auto="1"/>
      </right>
      <top/>
      <bottom/>
      <diagonal style="thin">
        <color auto="1"/>
      </diagonal>
    </border>
    <border diagonalUp="1" diagonalDown="1">
      <left style="thin">
        <color auto="1"/>
      </left>
      <right style="thin">
        <color auto="1"/>
      </right>
      <top style="thin">
        <color auto="1"/>
      </top>
      <bottom/>
      <diagonal style="thin">
        <color auto="1"/>
      </diagonal>
    </border>
  </borders>
  <cellStyleXfs count="1">
    <xf numFmtId="0" fontId="0" fillId="0" borderId="0"/>
  </cellStyleXfs>
  <cellXfs count="404">
    <xf numFmtId="0" fontId="0" fillId="0" borderId="0" xfId="0"/>
    <xf numFmtId="0" fontId="0" fillId="3" borderId="0" xfId="0" applyFill="1"/>
    <xf numFmtId="0" fontId="0" fillId="4" borderId="1" xfId="0" applyFill="1" applyBorder="1"/>
    <xf numFmtId="0" fontId="0" fillId="0" borderId="1" xfId="0" applyBorder="1"/>
    <xf numFmtId="0" fontId="0" fillId="0" borderId="2" xfId="0" applyBorder="1"/>
    <xf numFmtId="0" fontId="0" fillId="5" borderId="2" xfId="0" applyFill="1" applyBorder="1"/>
    <xf numFmtId="0" fontId="0" fillId="5" borderId="0" xfId="0" applyFill="1"/>
    <xf numFmtId="0" fontId="1" fillId="5" borderId="0" xfId="0" applyFont="1" applyFill="1"/>
    <xf numFmtId="0" fontId="0" fillId="5" borderId="0" xfId="0" applyFill="1" applyAlignment="1">
      <alignment wrapText="1"/>
    </xf>
    <xf numFmtId="0" fontId="0" fillId="6" borderId="0" xfId="0" applyFill="1"/>
    <xf numFmtId="0" fontId="0" fillId="7" borderId="0" xfId="0" applyFill="1"/>
    <xf numFmtId="0" fontId="1" fillId="5" borderId="3" xfId="0" applyFont="1" applyFill="1" applyBorder="1"/>
    <xf numFmtId="0" fontId="0" fillId="5" borderId="4" xfId="0" applyFill="1" applyBorder="1"/>
    <xf numFmtId="0" fontId="0" fillId="5" borderId="5" xfId="0" applyFill="1" applyBorder="1" applyAlignment="1">
      <alignment wrapText="1"/>
    </xf>
    <xf numFmtId="0" fontId="0" fillId="5" borderId="6" xfId="0" applyFill="1" applyBorder="1"/>
    <xf numFmtId="0" fontId="0" fillId="5" borderId="7" xfId="0" applyFill="1" applyBorder="1"/>
    <xf numFmtId="0" fontId="0" fillId="5" borderId="8" xfId="0" applyFill="1" applyBorder="1"/>
    <xf numFmtId="0" fontId="0" fillId="5" borderId="9" xfId="0" applyFill="1" applyBorder="1"/>
    <xf numFmtId="0" fontId="0" fillId="0" borderId="13" xfId="0" applyBorder="1"/>
    <xf numFmtId="0" fontId="0" fillId="0" borderId="0" xfId="0" applyAlignment="1">
      <alignment horizontal="left" vertical="center" wrapText="1"/>
    </xf>
    <xf numFmtId="0" fontId="0" fillId="0" borderId="0" xfId="0" applyAlignment="1">
      <alignment wrapText="1"/>
    </xf>
    <xf numFmtId="0" fontId="0" fillId="7" borderId="0" xfId="0" applyFill="1" applyAlignment="1">
      <alignment horizontal="left" vertical="center" wrapText="1"/>
    </xf>
    <xf numFmtId="49" fontId="0" fillId="0" borderId="1" xfId="0" applyNumberFormat="1" applyBorder="1" applyAlignment="1">
      <alignment horizontal="left" vertical="center" wrapText="1"/>
    </xf>
    <xf numFmtId="0" fontId="0" fillId="13" borderId="0" xfId="0" applyFill="1" applyAlignment="1">
      <alignment horizontal="left" vertical="center" wrapText="1"/>
    </xf>
    <xf numFmtId="0" fontId="0" fillId="0" borderId="1" xfId="0" applyBorder="1" applyAlignment="1">
      <alignment horizontal="left" vertical="center" wrapText="1"/>
    </xf>
    <xf numFmtId="0" fontId="0" fillId="12" borderId="0" xfId="0" applyFill="1" applyAlignment="1">
      <alignment vertical="center" wrapText="1"/>
    </xf>
    <xf numFmtId="0" fontId="0" fillId="10" borderId="18" xfId="0" applyFill="1" applyBorder="1" applyAlignment="1">
      <alignment horizontal="left" vertical="center" wrapText="1"/>
    </xf>
    <xf numFmtId="0" fontId="0" fillId="12" borderId="19" xfId="0" applyFill="1" applyBorder="1" applyAlignment="1">
      <alignment horizontal="left" vertical="center" wrapText="1"/>
    </xf>
    <xf numFmtId="0" fontId="0" fillId="12" borderId="17" xfId="0" applyFill="1" applyBorder="1" applyAlignment="1">
      <alignment horizontal="left" vertical="center" wrapText="1"/>
    </xf>
    <xf numFmtId="0" fontId="0" fillId="0" borderId="0" xfId="0" applyAlignment="1">
      <alignment vertical="center" wrapText="1"/>
    </xf>
    <xf numFmtId="0" fontId="0" fillId="10" borderId="2" xfId="0" applyFill="1" applyBorder="1" applyAlignment="1">
      <alignment horizontal="left" vertical="center" wrapText="1"/>
    </xf>
    <xf numFmtId="0" fontId="1" fillId="10" borderId="0" xfId="0" applyFont="1" applyFill="1" applyAlignment="1">
      <alignment horizontal="left" vertical="center" wrapText="1"/>
    </xf>
    <xf numFmtId="0" fontId="1" fillId="10" borderId="2" xfId="0" applyFont="1" applyFill="1" applyBorder="1" applyAlignment="1">
      <alignment horizontal="left" vertical="center" wrapText="1"/>
    </xf>
    <xf numFmtId="0" fontId="0" fillId="10" borderId="18" xfId="0" applyFill="1" applyBorder="1" applyAlignment="1">
      <alignment vertical="center" wrapText="1"/>
    </xf>
    <xf numFmtId="0" fontId="0" fillId="10" borderId="20" xfId="0" applyFill="1" applyBorder="1" applyAlignment="1">
      <alignment vertical="center" wrapText="1"/>
    </xf>
    <xf numFmtId="0" fontId="0" fillId="9" borderId="21" xfId="0" applyFill="1" applyBorder="1" applyAlignment="1">
      <alignment vertical="center" wrapText="1"/>
    </xf>
    <xf numFmtId="0" fontId="0" fillId="9" borderId="22" xfId="0" applyFill="1" applyBorder="1" applyAlignment="1">
      <alignment vertical="center" wrapText="1"/>
    </xf>
    <xf numFmtId="0" fontId="0" fillId="3" borderId="19" xfId="0" applyFill="1" applyBorder="1" applyAlignment="1">
      <alignment vertical="center" wrapText="1"/>
    </xf>
    <xf numFmtId="0" fontId="0" fillId="3" borderId="17" xfId="0" applyFill="1" applyBorder="1" applyAlignment="1">
      <alignment vertical="center" wrapText="1"/>
    </xf>
    <xf numFmtId="0" fontId="0" fillId="0" borderId="19" xfId="0"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7" borderId="19" xfId="0" applyFill="1" applyBorder="1" applyAlignment="1">
      <alignment vertical="center" wrapText="1"/>
    </xf>
    <xf numFmtId="0" fontId="0" fillId="3" borderId="21" xfId="0" applyFill="1" applyBorder="1" applyAlignment="1">
      <alignment vertical="center" wrapText="1"/>
    </xf>
    <xf numFmtId="0" fontId="0" fillId="7" borderId="21" xfId="0" applyFill="1" applyBorder="1" applyAlignment="1">
      <alignment vertical="center" wrapText="1"/>
    </xf>
    <xf numFmtId="0" fontId="0" fillId="7" borderId="22" xfId="0" applyFill="1" applyBorder="1" applyAlignment="1">
      <alignment vertical="center" wrapText="1"/>
    </xf>
    <xf numFmtId="0" fontId="0" fillId="5" borderId="19" xfId="0" applyFill="1" applyBorder="1" applyAlignment="1">
      <alignment vertical="center" wrapText="1"/>
    </xf>
    <xf numFmtId="0" fontId="0" fillId="3" borderId="23" xfId="0" applyFill="1" applyBorder="1" applyAlignment="1">
      <alignment horizontal="left" vertical="center" wrapText="1"/>
    </xf>
    <xf numFmtId="0" fontId="0" fillId="3" borderId="25" xfId="0" applyFill="1" applyBorder="1" applyAlignment="1">
      <alignment horizontal="left" vertical="center" wrapText="1"/>
    </xf>
    <xf numFmtId="2" fontId="0" fillId="3" borderId="26" xfId="0" applyNumberFormat="1" applyFill="1" applyBorder="1" applyAlignment="1">
      <alignment horizontal="left" vertical="center" wrapText="1"/>
    </xf>
    <xf numFmtId="0" fontId="0" fillId="3" borderId="27" xfId="0" applyFill="1" applyBorder="1" applyAlignment="1">
      <alignment horizontal="left" vertical="center" wrapText="1"/>
    </xf>
    <xf numFmtId="2" fontId="0" fillId="3" borderId="28" xfId="0" applyNumberFormat="1" applyFill="1" applyBorder="1" applyAlignment="1">
      <alignment horizontal="left" vertical="center" wrapText="1"/>
    </xf>
    <xf numFmtId="0" fontId="0" fillId="11" borderId="24" xfId="0" applyFill="1" applyBorder="1" applyAlignment="1">
      <alignment horizontal="left" vertical="center" wrapText="1"/>
    </xf>
    <xf numFmtId="0" fontId="0" fillId="3" borderId="0" xfId="0" applyFill="1" applyAlignment="1">
      <alignment horizontal="left" vertical="center" wrapText="1"/>
    </xf>
    <xf numFmtId="0" fontId="0" fillId="0" borderId="0" xfId="0" applyAlignment="1">
      <alignment horizontal="center"/>
    </xf>
    <xf numFmtId="0" fontId="0" fillId="9" borderId="1" xfId="0" applyFill="1" applyBorder="1" applyAlignment="1">
      <alignment horizontal="left" vertical="center" wrapText="1"/>
    </xf>
    <xf numFmtId="0" fontId="0" fillId="0" borderId="26" xfId="0" applyBorder="1"/>
    <xf numFmtId="0" fontId="0" fillId="0" borderId="29" xfId="0" applyBorder="1"/>
    <xf numFmtId="0" fontId="0" fillId="15" borderId="0" xfId="0" applyFill="1" applyAlignment="1">
      <alignment vertical="center" wrapText="1"/>
    </xf>
    <xf numFmtId="0" fontId="0" fillId="8" borderId="0" xfId="0" applyFill="1" applyAlignment="1">
      <alignment horizontal="left" vertical="center" wrapText="1"/>
    </xf>
    <xf numFmtId="0" fontId="6" fillId="0" borderId="0" xfId="0" applyFont="1" applyAlignment="1">
      <alignment horizontal="left" vertical="center" wrapText="1"/>
    </xf>
    <xf numFmtId="0" fontId="0" fillId="0" borderId="19" xfId="0" applyBorder="1" applyAlignment="1">
      <alignment horizontal="left" vertical="center" wrapText="1"/>
    </xf>
    <xf numFmtId="0" fontId="0" fillId="0" borderId="17" xfId="0" applyBorder="1" applyAlignment="1">
      <alignment horizontal="left" vertical="center" wrapText="1"/>
    </xf>
    <xf numFmtId="0" fontId="0" fillId="2" borderId="1" xfId="0" applyFill="1" applyBorder="1" applyAlignment="1">
      <alignment vertical="top"/>
    </xf>
    <xf numFmtId="0" fontId="3" fillId="0" borderId="1" xfId="0" applyFont="1" applyBorder="1" applyAlignment="1">
      <alignment vertical="top" wrapText="1"/>
    </xf>
    <xf numFmtId="0" fontId="0" fillId="0" borderId="1" xfId="0" applyBorder="1" applyAlignment="1">
      <alignment vertical="top"/>
    </xf>
    <xf numFmtId="0" fontId="0" fillId="2" borderId="1" xfId="0" applyFill="1" applyBorder="1" applyAlignment="1" applyProtection="1">
      <alignment horizontal="left" vertical="center"/>
      <protection locked="0"/>
    </xf>
    <xf numFmtId="0" fontId="0" fillId="2" borderId="1" xfId="0" applyFill="1" applyBorder="1" applyAlignment="1">
      <alignment horizontal="left" vertical="center"/>
    </xf>
    <xf numFmtId="0" fontId="0" fillId="0" borderId="1" xfId="0" applyBorder="1" applyAlignment="1">
      <alignment wrapText="1"/>
    </xf>
    <xf numFmtId="0" fontId="0" fillId="12" borderId="16" xfId="0" applyFill="1" applyBorder="1" applyAlignment="1">
      <alignment wrapText="1"/>
    </xf>
    <xf numFmtId="0" fontId="0" fillId="0" borderId="26" xfId="0" applyBorder="1" applyAlignment="1">
      <alignment wrapText="1"/>
    </xf>
    <xf numFmtId="0" fontId="0" fillId="0" borderId="28" xfId="0" applyBorder="1" applyAlignment="1">
      <alignment wrapText="1"/>
    </xf>
    <xf numFmtId="0" fontId="0" fillId="0" borderId="29" xfId="0" applyBorder="1" applyAlignment="1">
      <alignment wrapText="1"/>
    </xf>
    <xf numFmtId="0" fontId="0" fillId="15" borderId="14" xfId="0" applyFill="1" applyBorder="1"/>
    <xf numFmtId="0" fontId="0" fillId="4" borderId="1" xfId="0" applyFill="1" applyBorder="1" applyAlignment="1">
      <alignment horizontal="center" vertical="center"/>
    </xf>
    <xf numFmtId="0" fontId="0" fillId="2" borderId="12" xfId="0" applyFill="1" applyBorder="1" applyAlignment="1">
      <alignment vertical="center"/>
    </xf>
    <xf numFmtId="0" fontId="0" fillId="0" borderId="12" xfId="0" applyBorder="1"/>
    <xf numFmtId="0" fontId="0" fillId="2" borderId="13" xfId="0" applyFill="1" applyBorder="1" applyAlignment="1">
      <alignment vertical="top"/>
    </xf>
    <xf numFmtId="0" fontId="0" fillId="0" borderId="10" xfId="0" applyBorder="1"/>
    <xf numFmtId="0" fontId="0" fillId="0" borderId="30" xfId="0" applyBorder="1"/>
    <xf numFmtId="0" fontId="0" fillId="0" borderId="0" xfId="0" applyAlignment="1">
      <alignment horizontal="left" wrapText="1"/>
    </xf>
    <xf numFmtId="0" fontId="0" fillId="0" borderId="1" xfId="0" applyBorder="1" applyAlignment="1">
      <alignment horizontal="left" wrapText="1"/>
    </xf>
    <xf numFmtId="0" fontId="0" fillId="10" borderId="25" xfId="0" applyFill="1" applyBorder="1" applyAlignment="1">
      <alignment horizontal="left" wrapText="1"/>
    </xf>
    <xf numFmtId="0" fontId="0" fillId="0" borderId="0" xfId="0" applyAlignment="1">
      <alignment horizontal="left"/>
    </xf>
    <xf numFmtId="0" fontId="0" fillId="0" borderId="1" xfId="0" applyBorder="1" applyAlignment="1">
      <alignment horizontal="left"/>
    </xf>
    <xf numFmtId="0" fontId="0" fillId="4" borderId="1" xfId="0" applyFill="1" applyBorder="1" applyAlignment="1">
      <alignment horizontal="left" wrapText="1"/>
    </xf>
    <xf numFmtId="0" fontId="3" fillId="0" borderId="0" xfId="0" applyFont="1" applyAlignment="1">
      <alignment horizontal="left"/>
    </xf>
    <xf numFmtId="0" fontId="0" fillId="12" borderId="15" xfId="0" applyFill="1" applyBorder="1" applyAlignment="1">
      <alignment horizontal="left"/>
    </xf>
    <xf numFmtId="0" fontId="0" fillId="10" borderId="25" xfId="0" applyFill="1" applyBorder="1" applyAlignment="1">
      <alignment horizontal="left"/>
    </xf>
    <xf numFmtId="0" fontId="0" fillId="10" borderId="27" xfId="0" applyFill="1" applyBorder="1" applyAlignment="1">
      <alignment horizontal="left" wrapText="1"/>
    </xf>
    <xf numFmtId="0" fontId="0" fillId="15" borderId="15" xfId="0" applyFill="1" applyBorder="1" applyAlignment="1">
      <alignment horizontal="left"/>
    </xf>
    <xf numFmtId="0" fontId="0" fillId="8" borderId="25" xfId="0" applyFill="1" applyBorder="1" applyAlignment="1">
      <alignment horizontal="left" wrapText="1"/>
    </xf>
    <xf numFmtId="0" fontId="0" fillId="8" borderId="27" xfId="0" applyFill="1" applyBorder="1" applyAlignment="1">
      <alignment horizontal="left" wrapText="1"/>
    </xf>
    <xf numFmtId="0" fontId="0" fillId="0" borderId="8" xfId="0" applyBorder="1"/>
    <xf numFmtId="0" fontId="0" fillId="0" borderId="31" xfId="0" applyBorder="1" applyAlignment="1">
      <alignment horizontal="left" wrapText="1"/>
    </xf>
    <xf numFmtId="0" fontId="3" fillId="0" borderId="31" xfId="0" applyFont="1" applyBorder="1" applyAlignment="1">
      <alignment vertical="top" wrapText="1"/>
    </xf>
    <xf numFmtId="0" fontId="0" fillId="2" borderId="31" xfId="0" applyFill="1" applyBorder="1" applyAlignment="1">
      <alignment vertical="top"/>
    </xf>
    <xf numFmtId="0" fontId="0" fillId="0" borderId="31" xfId="0" applyBorder="1"/>
    <xf numFmtId="0" fontId="0" fillId="0" borderId="31" xfId="0" applyBorder="1" applyAlignment="1">
      <alignment vertical="top"/>
    </xf>
    <xf numFmtId="0" fontId="0" fillId="0" borderId="14" xfId="0" applyBorder="1"/>
    <xf numFmtId="0" fontId="0" fillId="0" borderId="33" xfId="0" applyBorder="1"/>
    <xf numFmtId="0" fontId="0" fillId="0" borderId="28" xfId="0" applyBorder="1"/>
    <xf numFmtId="166" fontId="0" fillId="2" borderId="1" xfId="0" applyNumberFormat="1" applyFill="1" applyBorder="1" applyAlignment="1" applyProtection="1">
      <alignment horizontal="center" vertical="center" wrapText="1"/>
      <protection locked="0"/>
    </xf>
    <xf numFmtId="164" fontId="0" fillId="0" borderId="1" xfId="0" applyNumberFormat="1" applyBorder="1"/>
    <xf numFmtId="168" fontId="0" fillId="0" borderId="1" xfId="0" applyNumberFormat="1" applyBorder="1"/>
    <xf numFmtId="169" fontId="0" fillId="0" borderId="29" xfId="0" applyNumberFormat="1" applyBorder="1"/>
    <xf numFmtId="0" fontId="0" fillId="10" borderId="31" xfId="0" applyFill="1" applyBorder="1" applyAlignment="1">
      <alignment vertical="center" wrapText="1"/>
    </xf>
    <xf numFmtId="168" fontId="0" fillId="0" borderId="31" xfId="0" applyNumberFormat="1" applyBorder="1"/>
    <xf numFmtId="0" fontId="7" fillId="0" borderId="0" xfId="0" applyFont="1"/>
    <xf numFmtId="0" fontId="7" fillId="0" borderId="0" xfId="0" applyFont="1" applyAlignment="1">
      <alignment horizontal="left" vertical="center" wrapText="1"/>
    </xf>
    <xf numFmtId="0" fontId="1" fillId="0" borderId="0" xfId="0" applyFont="1" applyAlignment="1">
      <alignment horizontal="left"/>
    </xf>
    <xf numFmtId="10" fontId="0" fillId="0" borderId="26" xfId="0" applyNumberFormat="1" applyBorder="1"/>
    <xf numFmtId="10" fontId="0" fillId="0" borderId="28" xfId="0" applyNumberFormat="1" applyBorder="1"/>
    <xf numFmtId="0" fontId="0" fillId="8" borderId="1" xfId="0" applyFill="1" applyBorder="1" applyAlignment="1">
      <alignment vertical="top" wrapText="1"/>
    </xf>
    <xf numFmtId="170" fontId="0" fillId="0" borderId="0" xfId="0" applyNumberFormat="1" applyAlignment="1">
      <alignment horizontal="left" vertical="center" wrapText="1"/>
    </xf>
    <xf numFmtId="0" fontId="0" fillId="16" borderId="0" xfId="0" applyFill="1" applyAlignment="1">
      <alignment horizontal="left" vertical="center" wrapText="1"/>
    </xf>
    <xf numFmtId="0" fontId="0" fillId="17" borderId="0" xfId="0" applyFill="1" applyAlignment="1">
      <alignment horizontal="left" vertical="center" wrapText="1"/>
    </xf>
    <xf numFmtId="0" fontId="0" fillId="16" borderId="1" xfId="0" applyFill="1" applyBorder="1" applyAlignment="1">
      <alignment horizontal="left" vertical="center" wrapText="1"/>
    </xf>
    <xf numFmtId="0" fontId="0" fillId="17" borderId="1" xfId="0" applyFill="1" applyBorder="1" applyAlignment="1">
      <alignment horizontal="left" vertical="center" wrapText="1"/>
    </xf>
    <xf numFmtId="0" fontId="0" fillId="2" borderId="1" xfId="0" applyFill="1" applyBorder="1" applyAlignment="1" applyProtection="1">
      <alignment horizontal="center" vertical="center" wrapText="1"/>
      <protection locked="0"/>
    </xf>
    <xf numFmtId="167" fontId="0" fillId="2" borderId="1" xfId="0" applyNumberFormat="1" applyFill="1" applyBorder="1" applyAlignment="1" applyProtection="1">
      <alignment horizontal="center" vertical="center" wrapText="1"/>
      <protection locked="0"/>
    </xf>
    <xf numFmtId="165" fontId="0" fillId="2" borderId="1" xfId="0" applyNumberFormat="1" applyFill="1" applyBorder="1" applyAlignment="1" applyProtection="1">
      <alignment horizontal="center" vertical="center" wrapText="1"/>
      <protection locked="0"/>
    </xf>
    <xf numFmtId="0" fontId="0" fillId="2" borderId="1" xfId="0" applyFill="1" applyBorder="1" applyProtection="1">
      <protection locked="0"/>
    </xf>
    <xf numFmtId="4" fontId="0" fillId="2" borderId="1" xfId="0" applyNumberFormat="1" applyFill="1" applyBorder="1" applyProtection="1">
      <protection locked="0"/>
    </xf>
    <xf numFmtId="164" fontId="0" fillId="0" borderId="1" xfId="0" applyNumberFormat="1" applyBorder="1" applyAlignment="1">
      <alignment wrapText="1"/>
    </xf>
    <xf numFmtId="0" fontId="0" fillId="8" borderId="12" xfId="0" applyFill="1" applyBorder="1" applyAlignment="1">
      <alignment horizontal="center" vertical="center" wrapText="1"/>
    </xf>
    <xf numFmtId="168" fontId="0" fillId="0" borderId="0" xfId="0" applyNumberFormat="1"/>
    <xf numFmtId="0" fontId="0" fillId="12" borderId="0" xfId="0" applyFill="1" applyAlignment="1">
      <alignment wrapText="1"/>
    </xf>
    <xf numFmtId="0" fontId="0" fillId="0" borderId="8" xfId="0" applyBorder="1" applyAlignment="1">
      <alignment wrapText="1"/>
    </xf>
    <xf numFmtId="0" fontId="0" fillId="0" borderId="10" xfId="0" applyBorder="1" applyAlignment="1">
      <alignment wrapText="1"/>
    </xf>
    <xf numFmtId="0" fontId="0" fillId="0" borderId="30" xfId="0" applyBorder="1" applyAlignment="1">
      <alignment wrapText="1"/>
    </xf>
    <xf numFmtId="0" fontId="0" fillId="0" borderId="1" xfId="0" applyBorder="1" applyProtection="1">
      <protection locked="0"/>
    </xf>
    <xf numFmtId="0" fontId="0" fillId="0" borderId="2" xfId="0" applyBorder="1" applyAlignment="1">
      <alignment horizontal="left" vertical="center" wrapText="1"/>
    </xf>
    <xf numFmtId="0" fontId="2" fillId="0" borderId="0" xfId="0" applyFont="1" applyAlignment="1">
      <alignment horizontal="left" vertical="center" wrapText="1"/>
    </xf>
    <xf numFmtId="0" fontId="8" fillId="0" borderId="1" xfId="0" applyFont="1" applyBorder="1"/>
    <xf numFmtId="0" fontId="1" fillId="19" borderId="1" xfId="0" applyFont="1" applyFill="1" applyBorder="1" applyAlignment="1">
      <alignment horizontal="left" vertical="center" wrapText="1"/>
    </xf>
    <xf numFmtId="0" fontId="0" fillId="0" borderId="33" xfId="0" applyBorder="1" applyAlignment="1">
      <alignment horizontal="left" vertical="center" wrapText="1"/>
    </xf>
    <xf numFmtId="0" fontId="0" fillId="0" borderId="39" xfId="0" applyBorder="1" applyAlignment="1">
      <alignment horizontal="left" vertical="center" wrapText="1"/>
    </xf>
    <xf numFmtId="0" fontId="0" fillId="20" borderId="0" xfId="0" applyFill="1" applyAlignment="1">
      <alignment horizontal="left" vertical="center" wrapText="1"/>
    </xf>
    <xf numFmtId="0" fontId="0" fillId="20" borderId="33" xfId="0" applyFill="1" applyBorder="1" applyAlignment="1">
      <alignment horizontal="left" vertical="center" wrapText="1"/>
    </xf>
    <xf numFmtId="0" fontId="0" fillId="21" borderId="16" xfId="0" applyFill="1" applyBorder="1" applyAlignment="1">
      <alignment horizontal="center" vertical="center" wrapText="1"/>
    </xf>
    <xf numFmtId="0" fontId="0" fillId="21" borderId="0" xfId="0" applyFill="1" applyAlignment="1">
      <alignment horizontal="center" vertical="center" wrapText="1"/>
    </xf>
    <xf numFmtId="0" fontId="0" fillId="21" borderId="38" xfId="0" applyFill="1" applyBorder="1" applyAlignment="1">
      <alignment horizontal="center" vertical="center" wrapText="1"/>
    </xf>
    <xf numFmtId="0" fontId="0" fillId="21" borderId="1" xfId="0" applyFill="1" applyBorder="1" applyAlignment="1">
      <alignment horizontal="center" vertical="center" wrapText="1"/>
    </xf>
    <xf numFmtId="0" fontId="9" fillId="0" borderId="38" xfId="0" applyFont="1" applyBorder="1" applyAlignment="1">
      <alignment horizontal="left" vertical="center" wrapText="1"/>
    </xf>
    <xf numFmtId="0" fontId="0" fillId="22" borderId="0" xfId="0" applyFill="1"/>
    <xf numFmtId="0" fontId="0" fillId="22" borderId="0" xfId="0" applyFill="1" applyAlignment="1">
      <alignment horizontal="center" vertical="center"/>
    </xf>
    <xf numFmtId="0" fontId="0" fillId="22" borderId="0" xfId="0" applyFill="1" applyAlignment="1">
      <alignment horizontal="left"/>
    </xf>
    <xf numFmtId="0" fontId="0" fillId="22" borderId="0" xfId="0" applyFill="1" applyAlignment="1">
      <alignment wrapText="1"/>
    </xf>
    <xf numFmtId="0" fontId="0" fillId="22" borderId="0" xfId="0" applyFill="1" applyAlignment="1">
      <alignment horizontal="left" wrapText="1"/>
    </xf>
    <xf numFmtId="0" fontId="3" fillId="22" borderId="0" xfId="0" applyFont="1" applyFill="1" applyAlignment="1">
      <alignment horizontal="left"/>
    </xf>
    <xf numFmtId="0" fontId="0" fillId="0" borderId="1" xfId="0" applyBorder="1" applyAlignment="1">
      <alignment horizontal="center" vertical="center"/>
    </xf>
    <xf numFmtId="0" fontId="12" fillId="22" borderId="0" xfId="0" applyFont="1" applyFill="1"/>
    <xf numFmtId="0" fontId="2" fillId="22" borderId="0" xfId="0" applyFont="1" applyFill="1"/>
    <xf numFmtId="0" fontId="0" fillId="0" borderId="0" xfId="0" quotePrefix="1" applyAlignment="1">
      <alignment vertical="center" wrapText="1"/>
    </xf>
    <xf numFmtId="0" fontId="0" fillId="22" borderId="0" xfId="0" quotePrefix="1" applyFill="1" applyAlignment="1">
      <alignment vertical="center" wrapText="1"/>
    </xf>
    <xf numFmtId="0" fontId="0" fillId="2" borderId="0" xfId="0" applyFill="1" applyAlignment="1">
      <alignment vertical="center"/>
    </xf>
    <xf numFmtId="0" fontId="0" fillId="2" borderId="0" xfId="0" applyFill="1"/>
    <xf numFmtId="0" fontId="0" fillId="23" borderId="0" xfId="0" applyFill="1"/>
    <xf numFmtId="0" fontId="11" fillId="23" borderId="0" xfId="0" applyFont="1" applyFill="1"/>
    <xf numFmtId="0" fontId="0" fillId="0" borderId="0" xfId="0" applyProtection="1">
      <protection locked="0"/>
    </xf>
    <xf numFmtId="0" fontId="0" fillId="22" borderId="0" xfId="0" applyFill="1" applyProtection="1">
      <protection locked="0"/>
    </xf>
    <xf numFmtId="0" fontId="0" fillId="2" borderId="1" xfId="0" applyFill="1" applyBorder="1" applyAlignment="1" applyProtection="1">
      <alignment vertical="center"/>
      <protection locked="0"/>
    </xf>
    <xf numFmtId="0" fontId="0" fillId="0" borderId="1" xfId="0" applyBorder="1" applyAlignment="1">
      <alignment vertical="center"/>
    </xf>
    <xf numFmtId="0" fontId="0" fillId="0" borderId="1" xfId="0" applyBorder="1" applyAlignment="1">
      <alignment vertical="center" wrapText="1"/>
    </xf>
    <xf numFmtId="0" fontId="1" fillId="24" borderId="1" xfId="0" applyFont="1" applyFill="1" applyBorder="1" applyAlignment="1" applyProtection="1">
      <alignment horizontal="center" vertical="center" wrapText="1"/>
      <protection locked="0"/>
    </xf>
    <xf numFmtId="0" fontId="1" fillId="24" borderId="1" xfId="0" applyFont="1" applyFill="1" applyBorder="1" applyAlignment="1">
      <alignment horizontal="center" vertical="center" wrapText="1"/>
    </xf>
    <xf numFmtId="0" fontId="1" fillId="24" borderId="1" xfId="0" applyFont="1" applyFill="1" applyBorder="1" applyAlignment="1">
      <alignment horizontal="center" vertical="center"/>
    </xf>
    <xf numFmtId="0" fontId="16" fillId="22" borderId="0" xfId="0" applyFont="1" applyFill="1"/>
    <xf numFmtId="0" fontId="0" fillId="22" borderId="0" xfId="0" applyFill="1" applyAlignment="1" applyProtection="1">
      <alignment horizontal="center" vertical="center" wrapText="1"/>
      <protection locked="0"/>
    </xf>
    <xf numFmtId="0" fontId="0" fillId="22" borderId="0" xfId="0" applyFill="1" applyAlignment="1" applyProtection="1">
      <alignment horizontal="center"/>
      <protection locked="0"/>
    </xf>
    <xf numFmtId="0" fontId="0" fillId="0" borderId="1" xfId="0" applyBorder="1" applyAlignment="1">
      <alignment horizontal="left" vertical="center"/>
    </xf>
    <xf numFmtId="0" fontId="0" fillId="0" borderId="13" xfId="0" applyBorder="1" applyAlignment="1" applyProtection="1">
      <alignment horizontal="center" vertical="center" wrapText="1"/>
      <protection locked="0"/>
    </xf>
    <xf numFmtId="165" fontId="0" fillId="2" borderId="13" xfId="0" applyNumberFormat="1" applyFill="1" applyBorder="1" applyAlignment="1" applyProtection="1">
      <alignment horizontal="center" vertical="center" wrapText="1"/>
      <protection locked="0"/>
    </xf>
    <xf numFmtId="0" fontId="0" fillId="0" borderId="37" xfId="0" applyBorder="1" applyAlignment="1">
      <alignment horizontal="left" wrapText="1"/>
    </xf>
    <xf numFmtId="0" fontId="0" fillId="22" borderId="0" xfId="0" applyFill="1" applyAlignment="1" applyProtection="1">
      <alignment vertical="center" wrapText="1"/>
      <protection locked="0"/>
    </xf>
    <xf numFmtId="0" fontId="0" fillId="0" borderId="25" xfId="0" applyBorder="1" applyAlignment="1">
      <alignment vertical="center"/>
    </xf>
    <xf numFmtId="170" fontId="0" fillId="2" borderId="1" xfId="0" applyNumberFormat="1" applyFill="1" applyBorder="1" applyAlignment="1" applyProtection="1">
      <alignment horizontal="center" vertical="center" wrapText="1"/>
      <protection locked="0"/>
    </xf>
    <xf numFmtId="0" fontId="0" fillId="0" borderId="12" xfId="0" applyBorder="1" applyAlignment="1">
      <alignment horizontal="left"/>
    </xf>
    <xf numFmtId="0" fontId="0" fillId="0" borderId="25" xfId="0" applyBorder="1" applyAlignment="1">
      <alignment horizontal="left"/>
    </xf>
    <xf numFmtId="0" fontId="2" fillId="22" borderId="0" xfId="0" applyFont="1" applyFill="1" applyProtection="1">
      <protection locked="0"/>
    </xf>
    <xf numFmtId="0" fontId="3" fillId="22" borderId="0" xfId="0" applyFont="1" applyFill="1"/>
    <xf numFmtId="0" fontId="17" fillId="25" borderId="0" xfId="0" applyFont="1" applyFill="1" applyAlignment="1">
      <alignment horizontal="center" vertical="center" wrapText="1"/>
    </xf>
    <xf numFmtId="0" fontId="17" fillId="0" borderId="4" xfId="0" applyFont="1" applyBorder="1" applyAlignment="1">
      <alignment vertical="center" wrapText="1"/>
    </xf>
    <xf numFmtId="0" fontId="17" fillId="25" borderId="0" xfId="0" applyFont="1" applyFill="1" applyAlignment="1">
      <alignment horizontal="left" vertical="center"/>
    </xf>
    <xf numFmtId="0" fontId="17" fillId="25" borderId="1" xfId="0" applyFont="1" applyFill="1" applyBorder="1" applyAlignment="1">
      <alignment vertical="center" wrapText="1"/>
    </xf>
    <xf numFmtId="171" fontId="21" fillId="2" borderId="1" xfId="0" applyNumberFormat="1" applyFont="1" applyFill="1" applyBorder="1" applyAlignment="1">
      <alignment horizontal="center" vertical="center" wrapText="1"/>
    </xf>
    <xf numFmtId="172" fontId="21" fillId="2" borderId="1" xfId="0" applyNumberFormat="1" applyFont="1" applyFill="1" applyBorder="1" applyAlignment="1">
      <alignment horizontal="center" vertical="center" wrapText="1"/>
    </xf>
    <xf numFmtId="172" fontId="21" fillId="2" borderId="10" xfId="0" applyNumberFormat="1" applyFont="1" applyFill="1" applyBorder="1" applyAlignment="1">
      <alignment horizontal="center" vertical="center" wrapText="1"/>
    </xf>
    <xf numFmtId="172" fontId="17" fillId="2" borderId="1" xfId="0" applyNumberFormat="1" applyFont="1" applyFill="1" applyBorder="1" applyAlignment="1" applyProtection="1">
      <alignment horizontal="center" vertical="center" wrapText="1"/>
      <protection locked="0"/>
    </xf>
    <xf numFmtId="172" fontId="17" fillId="2" borderId="1" xfId="0" applyNumberFormat="1" applyFont="1" applyFill="1" applyBorder="1" applyAlignment="1">
      <alignment horizontal="center" vertical="center" wrapText="1"/>
    </xf>
    <xf numFmtId="172" fontId="17" fillId="2" borderId="1" xfId="0" applyNumberFormat="1" applyFont="1" applyFill="1" applyBorder="1" applyAlignment="1" applyProtection="1">
      <alignment vertical="center" wrapText="1"/>
      <protection locked="0"/>
    </xf>
    <xf numFmtId="172" fontId="17" fillId="2" borderId="10" xfId="0" applyNumberFormat="1" applyFont="1" applyFill="1" applyBorder="1" applyAlignment="1" applyProtection="1">
      <alignment horizontal="center" vertical="center" wrapText="1"/>
      <protection locked="0"/>
    </xf>
    <xf numFmtId="0" fontId="22" fillId="26" borderId="1" xfId="0" applyFont="1" applyFill="1" applyBorder="1" applyAlignment="1">
      <alignment vertical="center" wrapText="1"/>
    </xf>
    <xf numFmtId="0" fontId="23" fillId="26" borderId="1" xfId="0" applyFont="1" applyFill="1" applyBorder="1" applyAlignment="1">
      <alignment horizontal="center" vertical="center" wrapText="1"/>
    </xf>
    <xf numFmtId="172" fontId="17" fillId="7" borderId="1" xfId="0" applyNumberFormat="1" applyFont="1" applyFill="1" applyBorder="1" applyAlignment="1" applyProtection="1">
      <alignment horizontal="center" vertical="center" wrapText="1"/>
      <protection locked="0"/>
    </xf>
    <xf numFmtId="172" fontId="17" fillId="7" borderId="10" xfId="0" applyNumberFormat="1" applyFont="1" applyFill="1" applyBorder="1" applyAlignment="1" applyProtection="1">
      <alignment horizontal="center" vertical="center" wrapText="1"/>
      <protection locked="0"/>
    </xf>
    <xf numFmtId="172" fontId="17" fillId="9" borderId="1" xfId="0" applyNumberFormat="1" applyFont="1" applyFill="1" applyBorder="1" applyAlignment="1" applyProtection="1">
      <alignment horizontal="center" vertical="center" wrapText="1"/>
      <protection locked="0"/>
    </xf>
    <xf numFmtId="172" fontId="24" fillId="2" borderId="1" xfId="0" applyNumberFormat="1" applyFont="1" applyFill="1" applyBorder="1" applyAlignment="1" applyProtection="1">
      <alignment horizontal="center" vertical="center" wrapText="1"/>
      <protection locked="0"/>
    </xf>
    <xf numFmtId="172" fontId="25" fillId="2" borderId="1" xfId="0" applyNumberFormat="1" applyFont="1" applyFill="1" applyBorder="1" applyAlignment="1" applyProtection="1">
      <alignment horizontal="center" vertical="center" wrapText="1"/>
      <protection locked="0"/>
    </xf>
    <xf numFmtId="172" fontId="25" fillId="7" borderId="1" xfId="0" applyNumberFormat="1" applyFont="1" applyFill="1" applyBorder="1" applyAlignment="1" applyProtection="1">
      <alignment horizontal="center" vertical="center" wrapText="1"/>
      <protection locked="0"/>
    </xf>
    <xf numFmtId="172" fontId="17" fillId="7" borderId="1" xfId="0" applyNumberFormat="1" applyFont="1" applyFill="1" applyBorder="1" applyAlignment="1" applyProtection="1">
      <alignment vertical="center" wrapText="1"/>
      <protection locked="0"/>
    </xf>
    <xf numFmtId="0" fontId="23" fillId="26" borderId="1" xfId="0" applyFont="1" applyFill="1" applyBorder="1" applyAlignment="1">
      <alignment vertical="center" wrapText="1"/>
    </xf>
    <xf numFmtId="172" fontId="24" fillId="2" borderId="1" xfId="0" applyNumberFormat="1" applyFont="1" applyFill="1" applyBorder="1" applyAlignment="1" applyProtection="1">
      <alignment vertical="center" wrapText="1"/>
      <protection locked="0"/>
    </xf>
    <xf numFmtId="172" fontId="24" fillId="2" borderId="10" xfId="0" applyNumberFormat="1" applyFont="1" applyFill="1" applyBorder="1" applyAlignment="1" applyProtection="1">
      <alignment horizontal="center" vertical="center" wrapText="1"/>
      <protection locked="0"/>
    </xf>
    <xf numFmtId="172" fontId="20" fillId="2" borderId="1" xfId="0" applyNumberFormat="1" applyFont="1" applyFill="1" applyBorder="1" applyAlignment="1" applyProtection="1">
      <alignment vertical="center" wrapText="1"/>
      <protection locked="0"/>
    </xf>
    <xf numFmtId="0" fontId="23" fillId="26" borderId="31"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26" borderId="1" xfId="0" applyFont="1" applyFill="1" applyBorder="1" applyAlignment="1">
      <alignment vertical="center"/>
    </xf>
    <xf numFmtId="173" fontId="25" fillId="2" borderId="17" xfId="0" applyNumberFormat="1" applyFont="1" applyFill="1" applyBorder="1" applyAlignment="1">
      <alignment horizontal="center" vertical="center"/>
    </xf>
    <xf numFmtId="173" fontId="23" fillId="28" borderId="17" xfId="0" applyNumberFormat="1" applyFont="1" applyFill="1" applyBorder="1" applyAlignment="1">
      <alignment horizontal="center" vertical="center" wrapText="1"/>
    </xf>
    <xf numFmtId="0" fontId="21" fillId="25" borderId="51" xfId="0" applyFont="1" applyFill="1" applyBorder="1" applyAlignment="1">
      <alignment horizontal="right" vertical="center" wrapText="1"/>
    </xf>
    <xf numFmtId="174" fontId="25" fillId="2" borderId="18" xfId="0" applyNumberFormat="1" applyFont="1" applyFill="1" applyBorder="1" applyAlignment="1">
      <alignment horizontal="center" vertical="center"/>
    </xf>
    <xf numFmtId="174" fontId="23" fillId="28" borderId="18" xfId="0" applyNumberFormat="1" applyFont="1" applyFill="1" applyBorder="1" applyAlignment="1">
      <alignment horizontal="center" vertical="center" wrapText="1"/>
    </xf>
    <xf numFmtId="0" fontId="21" fillId="25" borderId="51" xfId="0" applyFont="1" applyFill="1" applyBorder="1" applyAlignment="1">
      <alignment horizontal="right" vertical="center"/>
    </xf>
    <xf numFmtId="0" fontId="21" fillId="25" borderId="0" xfId="0" applyFont="1" applyFill="1" applyAlignment="1">
      <alignment vertical="center"/>
    </xf>
    <xf numFmtId="174" fontId="25" fillId="2" borderId="1" xfId="0" applyNumberFormat="1" applyFont="1" applyFill="1" applyBorder="1" applyAlignment="1" applyProtection="1">
      <alignment horizontal="center" vertical="center"/>
      <protection locked="0"/>
    </xf>
    <xf numFmtId="0" fontId="25" fillId="2" borderId="10" xfId="0" applyFont="1" applyFill="1" applyBorder="1" applyAlignment="1" applyProtection="1">
      <alignment horizontal="center" vertical="center"/>
      <protection locked="0"/>
    </xf>
    <xf numFmtId="174" fontId="23" fillId="28" borderId="1" xfId="0" applyNumberFormat="1" applyFont="1" applyFill="1" applyBorder="1" applyAlignment="1" applyProtection="1">
      <alignment horizontal="center" vertical="center" wrapText="1"/>
      <protection locked="0"/>
    </xf>
    <xf numFmtId="0" fontId="23" fillId="28" borderId="1" xfId="0" applyFont="1" applyFill="1" applyBorder="1" applyAlignment="1" applyProtection="1">
      <alignment vertical="center" wrapText="1"/>
      <protection locked="0"/>
    </xf>
    <xf numFmtId="0" fontId="23" fillId="28" borderId="1" xfId="0" applyFont="1" applyFill="1" applyBorder="1" applyAlignment="1">
      <alignment vertical="center" wrapText="1"/>
    </xf>
    <xf numFmtId="0" fontId="23" fillId="28" borderId="1" xfId="0" applyFont="1" applyFill="1" applyBorder="1" applyAlignment="1">
      <alignment horizontal="center" vertical="center" wrapText="1"/>
    </xf>
    <xf numFmtId="174" fontId="23" fillId="18" borderId="1" xfId="0" applyNumberFormat="1" applyFont="1" applyFill="1" applyBorder="1" applyAlignment="1" applyProtection="1">
      <alignment horizontal="center" vertical="center" wrapText="1"/>
      <protection locked="0"/>
    </xf>
    <xf numFmtId="0" fontId="23" fillId="18" borderId="1" xfId="0" applyFont="1" applyFill="1" applyBorder="1" applyAlignment="1" applyProtection="1">
      <alignment vertical="center" wrapText="1"/>
      <protection locked="0"/>
    </xf>
    <xf numFmtId="174" fontId="23" fillId="28" borderId="13" xfId="0" applyNumberFormat="1" applyFont="1" applyFill="1" applyBorder="1" applyAlignment="1" applyProtection="1">
      <alignment horizontal="center" vertical="center" wrapText="1"/>
      <protection locked="0"/>
    </xf>
    <xf numFmtId="0" fontId="23" fillId="28" borderId="13" xfId="0" applyFont="1" applyFill="1" applyBorder="1" applyAlignment="1">
      <alignment vertical="center" wrapText="1"/>
    </xf>
    <xf numFmtId="0" fontId="23" fillId="28" borderId="13" xfId="0" applyFont="1" applyFill="1" applyBorder="1" applyAlignment="1">
      <alignment horizontal="center" vertical="center" wrapText="1"/>
    </xf>
    <xf numFmtId="0" fontId="25" fillId="0" borderId="13" xfId="0" applyFont="1" applyBorder="1" applyAlignment="1">
      <alignment horizontal="center" wrapText="1"/>
    </xf>
    <xf numFmtId="0" fontId="25" fillId="0" borderId="3" xfId="0" applyFont="1" applyBorder="1" applyAlignment="1">
      <alignment vertical="center" wrapText="1"/>
    </xf>
    <xf numFmtId="0" fontId="25" fillId="0" borderId="1" xfId="0" applyFont="1" applyBorder="1" applyAlignment="1">
      <alignment horizontal="center" wrapText="1"/>
    </xf>
    <xf numFmtId="0" fontId="25" fillId="0" borderId="10" xfId="0" applyFont="1" applyBorder="1" applyAlignment="1">
      <alignment vertical="center" wrapText="1"/>
    </xf>
    <xf numFmtId="0" fontId="30" fillId="22" borderId="1" xfId="0" applyFont="1" applyFill="1" applyBorder="1" applyAlignment="1">
      <alignment horizontal="center" vertical="center" wrapText="1"/>
    </xf>
    <xf numFmtId="0" fontId="34" fillId="28" borderId="1" xfId="0" applyFont="1" applyFill="1" applyBorder="1" applyAlignment="1">
      <alignment horizontal="center" vertical="center" wrapText="1"/>
    </xf>
    <xf numFmtId="175" fontId="0" fillId="29" borderId="1" xfId="0" applyNumberFormat="1" applyFill="1" applyBorder="1" applyAlignment="1">
      <alignment horizontal="center" vertical="center"/>
    </xf>
    <xf numFmtId="172" fontId="0" fillId="29" borderId="1" xfId="0" applyNumberFormat="1" applyFill="1" applyBorder="1" applyAlignment="1">
      <alignment horizontal="center" vertical="center"/>
    </xf>
    <xf numFmtId="0" fontId="32" fillId="28" borderId="1" xfId="0" applyFont="1" applyFill="1" applyBorder="1" applyAlignment="1">
      <alignment horizontal="center" vertical="center"/>
    </xf>
    <xf numFmtId="0" fontId="32" fillId="28" borderId="31" xfId="0" applyFont="1" applyFill="1" applyBorder="1" applyAlignment="1">
      <alignment horizontal="center" vertical="center"/>
    </xf>
    <xf numFmtId="0" fontId="0" fillId="22" borderId="1" xfId="0" applyFill="1" applyBorder="1" applyAlignment="1">
      <alignment horizontal="center" vertical="center"/>
    </xf>
    <xf numFmtId="0" fontId="0" fillId="22" borderId="1" xfId="0" applyFill="1" applyBorder="1"/>
    <xf numFmtId="170" fontId="0" fillId="22" borderId="1" xfId="0" applyNumberFormat="1" applyFill="1" applyBorder="1"/>
    <xf numFmtId="0" fontId="22" fillId="22" borderId="0" xfId="0" applyFont="1" applyFill="1" applyAlignment="1">
      <alignment horizontal="right" vertical="center" wrapText="1"/>
    </xf>
    <xf numFmtId="0" fontId="25" fillId="22" borderId="0" xfId="0" applyFont="1" applyFill="1" applyAlignment="1">
      <alignment horizontal="center" vertical="center"/>
    </xf>
    <xf numFmtId="0" fontId="33" fillId="22" borderId="0" xfId="0" applyFont="1" applyFill="1"/>
    <xf numFmtId="0" fontId="30" fillId="22" borderId="0" xfId="0" applyFont="1" applyFill="1" applyAlignment="1">
      <alignment horizontal="left" vertical="center"/>
    </xf>
    <xf numFmtId="0" fontId="25" fillId="22" borderId="0" xfId="0" applyFont="1" applyFill="1" applyAlignment="1">
      <alignment vertical="center"/>
    </xf>
    <xf numFmtId="0" fontId="25" fillId="22" borderId="0" xfId="0" applyFont="1" applyFill="1" applyAlignment="1">
      <alignment horizontal="center"/>
    </xf>
    <xf numFmtId="0" fontId="38" fillId="22" borderId="0" xfId="0" applyFont="1" applyFill="1" applyAlignment="1">
      <alignment horizontal="right" vertical="center" wrapText="1"/>
    </xf>
    <xf numFmtId="0" fontId="33" fillId="22" borderId="0" xfId="0" applyFont="1" applyFill="1" applyAlignment="1">
      <alignment horizontal="center"/>
    </xf>
    <xf numFmtId="0" fontId="0" fillId="22" borderId="0" xfId="0" applyFill="1" applyAlignment="1">
      <alignment vertical="center"/>
    </xf>
    <xf numFmtId="0" fontId="0" fillId="22" borderId="0" xfId="0" applyFill="1" applyAlignment="1">
      <alignment horizontal="center"/>
    </xf>
    <xf numFmtId="0" fontId="32" fillId="22" borderId="0" xfId="0" applyFont="1" applyFill="1" applyAlignment="1">
      <alignment vertical="center" wrapText="1"/>
    </xf>
    <xf numFmtId="0" fontId="32" fillId="22" borderId="0" xfId="0" applyFont="1" applyFill="1" applyAlignment="1">
      <alignment horizontal="center" vertical="center"/>
    </xf>
    <xf numFmtId="172" fontId="0" fillId="22" borderId="0" xfId="0" applyNumberFormat="1" applyFill="1" applyAlignment="1">
      <alignment horizontal="center" vertical="center"/>
    </xf>
    <xf numFmtId="175" fontId="0" fillId="22" borderId="0" xfId="0" applyNumberFormat="1" applyFill="1" applyAlignment="1">
      <alignment horizontal="center" vertical="center"/>
    </xf>
    <xf numFmtId="0" fontId="5" fillId="22" borderId="1" xfId="0" applyFont="1" applyFill="1" applyBorder="1" applyAlignment="1">
      <alignment horizontal="center" vertical="center" wrapText="1"/>
    </xf>
    <xf numFmtId="0" fontId="0" fillId="22" borderId="1" xfId="0" applyFill="1" applyBorder="1" applyAlignment="1">
      <alignment horizontal="center" vertical="center"/>
    </xf>
    <xf numFmtId="0" fontId="14" fillId="0" borderId="0" xfId="0" applyFont="1" applyAlignment="1">
      <alignment horizontal="left" wrapText="1"/>
    </xf>
    <xf numFmtId="0" fontId="13" fillId="22" borderId="0" xfId="0" applyFont="1" applyFill="1" applyAlignment="1">
      <alignment horizontal="left" vertical="center" wrapText="1"/>
    </xf>
    <xf numFmtId="0" fontId="13" fillId="22" borderId="0" xfId="0" applyFont="1" applyFill="1" applyAlignment="1">
      <alignment horizontal="left" wrapText="1"/>
    </xf>
    <xf numFmtId="0" fontId="3" fillId="0" borderId="23" xfId="0" applyFont="1" applyBorder="1" applyAlignment="1">
      <alignment horizontal="center"/>
    </xf>
    <xf numFmtId="0" fontId="3" fillId="0" borderId="32" xfId="0" applyFont="1" applyBorder="1" applyAlignment="1">
      <alignment horizontal="center"/>
    </xf>
    <xf numFmtId="0" fontId="3" fillId="0" borderId="36"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vertical="center"/>
    </xf>
    <xf numFmtId="0" fontId="1" fillId="24" borderId="1" xfId="0" applyFont="1" applyFill="1"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vertical="center" wrapText="1"/>
    </xf>
    <xf numFmtId="0" fontId="0" fillId="0" borderId="4" xfId="0" applyBorder="1" applyAlignment="1">
      <alignment horizontal="left" wrapText="1"/>
    </xf>
    <xf numFmtId="0" fontId="0" fillId="2" borderId="1" xfId="0" applyFill="1" applyBorder="1" applyAlignment="1" applyProtection="1">
      <alignment horizontal="center" vertical="center" wrapText="1"/>
      <protection locked="0"/>
    </xf>
    <xf numFmtId="0" fontId="22" fillId="28" borderId="10" xfId="0" applyFont="1" applyFill="1" applyBorder="1" applyAlignment="1">
      <alignment horizontal="right" vertical="center" wrapText="1"/>
    </xf>
    <xf numFmtId="0" fontId="22" fillId="28" borderId="12" xfId="0" applyFont="1" applyFill="1" applyBorder="1" applyAlignment="1">
      <alignment horizontal="right" vertical="center" wrapText="1"/>
    </xf>
    <xf numFmtId="0" fontId="22" fillId="28" borderId="3" xfId="0" applyFont="1" applyFill="1" applyBorder="1" applyAlignment="1">
      <alignment horizontal="right" vertical="center" wrapText="1"/>
    </xf>
    <xf numFmtId="0" fontId="22" fillId="28" borderId="5" xfId="0" applyFont="1" applyFill="1" applyBorder="1" applyAlignment="1">
      <alignment horizontal="right" vertical="center" wrapText="1"/>
    </xf>
    <xf numFmtId="0" fontId="32" fillId="27" borderId="1" xfId="0" applyFont="1" applyFill="1" applyBorder="1" applyAlignment="1">
      <alignment horizontal="left" vertical="center" wrapText="1"/>
    </xf>
    <xf numFmtId="0" fontId="0" fillId="2" borderId="1" xfId="0" applyFill="1" applyBorder="1" applyAlignment="1" applyProtection="1">
      <alignment horizontal="left" vertical="center" wrapText="1"/>
      <protection locked="0"/>
    </xf>
    <xf numFmtId="0" fontId="39" fillId="22" borderId="0" xfId="0" applyFont="1" applyFill="1" applyAlignment="1">
      <alignment horizontal="left"/>
    </xf>
    <xf numFmtId="0" fontId="32" fillId="22" borderId="0" xfId="0" applyFont="1" applyFill="1" applyAlignment="1">
      <alignment horizontal="left" vertical="center"/>
    </xf>
    <xf numFmtId="0" fontId="32" fillId="22" borderId="0" xfId="0" applyFont="1" applyFill="1" applyAlignment="1">
      <alignment horizontal="right"/>
    </xf>
    <xf numFmtId="0" fontId="32" fillId="27" borderId="10" xfId="0" applyFont="1" applyFill="1" applyBorder="1" applyAlignment="1">
      <alignment horizontal="left" vertical="center" wrapText="1"/>
    </xf>
    <xf numFmtId="0" fontId="32" fillId="27" borderId="11" xfId="0" applyFont="1" applyFill="1" applyBorder="1" applyAlignment="1">
      <alignment horizontal="left" vertical="center" wrapText="1"/>
    </xf>
    <xf numFmtId="0" fontId="32" fillId="27" borderId="12" xfId="0" applyFont="1" applyFill="1" applyBorder="1" applyAlignment="1">
      <alignment horizontal="left" vertical="center" wrapText="1"/>
    </xf>
    <xf numFmtId="0" fontId="38" fillId="28" borderId="8" xfId="0" applyFont="1" applyFill="1" applyBorder="1" applyAlignment="1">
      <alignment horizontal="center" vertical="center" wrapText="1"/>
    </xf>
    <xf numFmtId="0" fontId="38" fillId="28" borderId="9" xfId="0" applyFont="1" applyFill="1" applyBorder="1" applyAlignment="1">
      <alignment horizontal="center" vertical="center" wrapText="1"/>
    </xf>
    <xf numFmtId="0" fontId="32" fillId="27" borderId="0" xfId="0" applyFont="1" applyFill="1" applyAlignment="1">
      <alignment horizontal="left" vertical="center" wrapText="1"/>
    </xf>
    <xf numFmtId="0" fontId="32" fillId="27" borderId="7" xfId="0" applyFont="1" applyFill="1" applyBorder="1" applyAlignment="1">
      <alignment horizontal="left" vertical="center" wrapText="1"/>
    </xf>
    <xf numFmtId="0" fontId="34" fillId="28" borderId="1" xfId="0" applyFont="1" applyFill="1" applyBorder="1" applyAlignment="1">
      <alignment horizontal="center" vertical="center"/>
    </xf>
    <xf numFmtId="0" fontId="0" fillId="2" borderId="1" xfId="0" applyFill="1" applyBorder="1" applyAlignment="1" applyProtection="1">
      <alignment horizontal="left" vertical="center"/>
      <protection locked="0"/>
    </xf>
    <xf numFmtId="0" fontId="30" fillId="22" borderId="10" xfId="0" applyFont="1" applyFill="1" applyBorder="1" applyAlignment="1">
      <alignment horizontal="center" vertical="center" wrapText="1"/>
    </xf>
    <xf numFmtId="0" fontId="30" fillId="22" borderId="12" xfId="0" applyFont="1" applyFill="1" applyBorder="1" applyAlignment="1">
      <alignment horizontal="center" vertical="center" wrapText="1"/>
    </xf>
    <xf numFmtId="0" fontId="22" fillId="27" borderId="1" xfId="0" applyFont="1" applyFill="1" applyBorder="1" applyAlignment="1">
      <alignment horizontal="left" vertical="center"/>
    </xf>
    <xf numFmtId="0" fontId="0" fillId="2" borderId="10" xfId="0"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33" fillId="22" borderId="4" xfId="0" applyFont="1" applyFill="1" applyBorder="1"/>
    <xf numFmtId="0" fontId="33" fillId="22" borderId="0" xfId="0" applyFont="1" applyFill="1"/>
    <xf numFmtId="0" fontId="22" fillId="27" borderId="1" xfId="0" applyFont="1" applyFill="1" applyBorder="1" applyAlignment="1">
      <alignment horizontal="right" vertical="center"/>
    </xf>
    <xf numFmtId="0" fontId="25" fillId="0" borderId="13" xfId="0" applyFont="1" applyBorder="1" applyAlignment="1">
      <alignment horizontal="center" vertical="center" wrapText="1"/>
    </xf>
    <xf numFmtId="0" fontId="25" fillId="0" borderId="49"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55" xfId="0" applyFont="1" applyBorder="1" applyAlignment="1">
      <alignment horizontal="center" vertical="center"/>
    </xf>
    <xf numFmtId="0" fontId="25" fillId="0" borderId="54" xfId="0" applyFont="1" applyBorder="1" applyAlignment="1">
      <alignment horizontal="center" vertical="center"/>
    </xf>
    <xf numFmtId="0" fontId="25" fillId="0" borderId="53" xfId="0" applyFont="1" applyBorder="1" applyAlignment="1">
      <alignment horizontal="center" vertical="center"/>
    </xf>
    <xf numFmtId="0" fontId="25" fillId="2" borderId="10" xfId="0" applyFont="1" applyFill="1" applyBorder="1" applyAlignment="1" applyProtection="1">
      <alignment horizontal="center" vertical="center" wrapText="1"/>
      <protection locked="0"/>
    </xf>
    <xf numFmtId="0" fontId="25" fillId="2" borderId="12" xfId="0" applyFont="1" applyFill="1" applyBorder="1" applyAlignment="1" applyProtection="1">
      <alignment horizontal="center" vertical="center" wrapText="1"/>
      <protection locked="0"/>
    </xf>
    <xf numFmtId="0" fontId="30" fillId="22" borderId="11" xfId="0" applyFont="1" applyFill="1" applyBorder="1" applyAlignment="1">
      <alignment horizontal="center" vertical="center" wrapText="1"/>
    </xf>
    <xf numFmtId="0" fontId="30" fillId="22" borderId="13" xfId="0" applyFont="1" applyFill="1" applyBorder="1" applyAlignment="1">
      <alignment horizontal="center" vertical="center" wrapText="1"/>
    </xf>
    <xf numFmtId="0" fontId="30" fillId="22" borderId="31" xfId="0" applyFont="1" applyFill="1" applyBorder="1" applyAlignment="1">
      <alignment horizontal="center" vertical="center" wrapText="1"/>
    </xf>
    <xf numFmtId="0" fontId="30" fillId="22" borderId="3" xfId="0" applyFont="1" applyFill="1" applyBorder="1" applyAlignment="1">
      <alignment horizontal="center" vertical="center" wrapText="1"/>
    </xf>
    <xf numFmtId="0" fontId="30" fillId="22" borderId="5" xfId="0" applyFont="1" applyFill="1" applyBorder="1" applyAlignment="1">
      <alignment horizontal="center" vertical="center" wrapText="1"/>
    </xf>
    <xf numFmtId="0" fontId="30" fillId="22" borderId="6" xfId="0" applyFont="1" applyFill="1" applyBorder="1" applyAlignment="1">
      <alignment horizontal="center" vertical="center" wrapText="1"/>
    </xf>
    <xf numFmtId="0" fontId="30" fillId="22" borderId="7" xfId="0" applyFont="1" applyFill="1" applyBorder="1" applyAlignment="1">
      <alignment horizontal="center" vertical="center" wrapText="1"/>
    </xf>
    <xf numFmtId="0" fontId="29" fillId="0" borderId="0" xfId="0" applyFont="1" applyAlignment="1">
      <alignment horizontal="left" vertical="center"/>
    </xf>
    <xf numFmtId="0" fontId="29" fillId="0" borderId="2" xfId="0" applyFont="1" applyBorder="1" applyAlignment="1">
      <alignment horizontal="left" vertical="center"/>
    </xf>
    <xf numFmtId="0" fontId="20" fillId="0" borderId="41" xfId="0" applyFont="1" applyBorder="1" applyAlignment="1">
      <alignment horizontal="center" vertical="center" wrapText="1"/>
    </xf>
    <xf numFmtId="0" fontId="20" fillId="0" borderId="40"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42"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47"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45" xfId="0" applyFont="1" applyBorder="1" applyAlignment="1">
      <alignment horizontal="center" vertical="center" wrapText="1"/>
    </xf>
    <xf numFmtId="0" fontId="17" fillId="0" borderId="41" xfId="0" applyFont="1" applyBorder="1" applyAlignment="1">
      <alignment vertical="center" wrapText="1"/>
    </xf>
    <xf numFmtId="0" fontId="17" fillId="0" borderId="40" xfId="0" applyFont="1" applyBorder="1" applyAlignment="1">
      <alignment vertical="center" wrapText="1"/>
    </xf>
    <xf numFmtId="0" fontId="17" fillId="0" borderId="45" xfId="0" applyFont="1" applyBorder="1" applyAlignment="1">
      <alignment vertical="center" wrapText="1"/>
    </xf>
    <xf numFmtId="0" fontId="17" fillId="0" borderId="44" xfId="0" applyFont="1" applyBorder="1" applyAlignment="1">
      <alignment vertical="center" wrapText="1"/>
    </xf>
    <xf numFmtId="0" fontId="17" fillId="0" borderId="43" xfId="0" applyFont="1" applyBorder="1" applyAlignment="1">
      <alignment vertical="center" wrapText="1"/>
    </xf>
    <xf numFmtId="0" fontId="17" fillId="0" borderId="42" xfId="0" applyFont="1" applyBorder="1" applyAlignment="1">
      <alignment vertical="center" wrapText="1"/>
    </xf>
    <xf numFmtId="0" fontId="22" fillId="26" borderId="10" xfId="0" applyFont="1" applyFill="1" applyBorder="1" applyAlignment="1">
      <alignment horizontal="right" vertical="center" wrapText="1"/>
    </xf>
    <xf numFmtId="0" fontId="22" fillId="26" borderId="12" xfId="0" applyFont="1" applyFill="1" applyBorder="1" applyAlignment="1">
      <alignment horizontal="right" vertical="center" wrapText="1"/>
    </xf>
    <xf numFmtId="172" fontId="21" fillId="2" borderId="10" xfId="0" applyNumberFormat="1" applyFont="1" applyFill="1" applyBorder="1" applyAlignment="1">
      <alignment horizontal="center" vertical="center" wrapText="1"/>
    </xf>
    <xf numFmtId="172" fontId="21" fillId="2" borderId="12" xfId="0" applyNumberFormat="1" applyFont="1" applyFill="1" applyBorder="1" applyAlignment="1">
      <alignment horizontal="center" vertical="center" wrapText="1"/>
    </xf>
    <xf numFmtId="0" fontId="17" fillId="25" borderId="0" xfId="0" applyFont="1" applyFill="1" applyAlignment="1">
      <alignment horizontal="left" vertical="center"/>
    </xf>
    <xf numFmtId="0" fontId="17" fillId="7" borderId="1" xfId="0" applyFont="1" applyFill="1" applyBorder="1" applyAlignment="1">
      <alignment vertical="center" wrapText="1"/>
    </xf>
    <xf numFmtId="0" fontId="38" fillId="28" borderId="1" xfId="0" applyFont="1" applyFill="1" applyBorder="1" applyAlignment="1">
      <alignment horizontal="center" vertical="center" wrapText="1"/>
    </xf>
    <xf numFmtId="0" fontId="22" fillId="26" borderId="1" xfId="0" applyFont="1" applyFill="1" applyBorder="1" applyAlignment="1">
      <alignment horizontal="right" vertical="center" wrapText="1"/>
    </xf>
    <xf numFmtId="0" fontId="21" fillId="25" borderId="3" xfId="0" applyFont="1" applyFill="1" applyBorder="1" applyAlignment="1">
      <alignment horizontal="left" vertical="center" wrapText="1"/>
    </xf>
    <xf numFmtId="0" fontId="21" fillId="25" borderId="4" xfId="0" applyFont="1" applyFill="1" applyBorder="1" applyAlignment="1">
      <alignment horizontal="left" vertical="center" wrapText="1"/>
    </xf>
    <xf numFmtId="0" fontId="21" fillId="25" borderId="11" xfId="0" applyFont="1" applyFill="1" applyBorder="1" applyAlignment="1">
      <alignment horizontal="left" vertical="center" wrapText="1"/>
    </xf>
    <xf numFmtId="0" fontId="22" fillId="26" borderId="13" xfId="0" applyFont="1" applyFill="1" applyBorder="1" applyAlignment="1">
      <alignment horizontal="center" vertical="center" wrapText="1"/>
    </xf>
    <xf numFmtId="0" fontId="22" fillId="26" borderId="49" xfId="0" applyFont="1" applyFill="1" applyBorder="1" applyAlignment="1">
      <alignment horizontal="center" vertical="center" wrapText="1"/>
    </xf>
    <xf numFmtId="0" fontId="22" fillId="26" borderId="31" xfId="0" applyFont="1" applyFill="1" applyBorder="1" applyAlignment="1">
      <alignment horizontal="center" vertical="center" wrapText="1"/>
    </xf>
    <xf numFmtId="0" fontId="21" fillId="0" borderId="5"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2" fillId="0" borderId="52" xfId="0" applyFont="1" applyBorder="1" applyAlignment="1">
      <alignment horizontal="center" vertical="center" wrapText="1"/>
    </xf>
    <xf numFmtId="0" fontId="22" fillId="0" borderId="50"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2" xfId="0" applyFont="1" applyBorder="1" applyAlignment="1">
      <alignment horizontal="center" vertical="center" wrapText="1"/>
    </xf>
    <xf numFmtId="0" fontId="22" fillId="27" borderId="4" xfId="0" applyFont="1" applyFill="1" applyBorder="1" applyAlignment="1">
      <alignment horizontal="right" vertical="top" wrapText="1"/>
    </xf>
    <xf numFmtId="0" fontId="22" fillId="27" borderId="5" xfId="0" applyFont="1" applyFill="1" applyBorder="1" applyAlignment="1">
      <alignment horizontal="right" vertical="top" wrapText="1"/>
    </xf>
    <xf numFmtId="0" fontId="0" fillId="27" borderId="0" xfId="0" applyFill="1" applyAlignment="1">
      <alignment horizontal="right" vertical="top" wrapText="1"/>
    </xf>
    <xf numFmtId="0" fontId="0" fillId="27" borderId="7" xfId="0" applyFill="1" applyBorder="1" applyAlignment="1">
      <alignment horizontal="right" vertical="top" wrapText="1"/>
    </xf>
    <xf numFmtId="0" fontId="0" fillId="27" borderId="2" xfId="0" applyFill="1" applyBorder="1" applyAlignment="1">
      <alignment wrapText="1"/>
    </xf>
    <xf numFmtId="0" fontId="0" fillId="27" borderId="9" xfId="0" applyFill="1" applyBorder="1" applyAlignment="1">
      <alignment wrapText="1"/>
    </xf>
    <xf numFmtId="0" fontId="21" fillId="0" borderId="13" xfId="0" applyFont="1" applyBorder="1" applyAlignment="1">
      <alignment horizontal="center" vertical="center" wrapText="1"/>
    </xf>
    <xf numFmtId="0" fontId="0" fillId="0" borderId="49" xfId="0" applyBorder="1" applyAlignment="1">
      <alignment horizontal="center" vertical="center" wrapText="1"/>
    </xf>
    <xf numFmtId="0" fontId="0" fillId="0" borderId="31" xfId="0" applyBorder="1" applyAlignment="1">
      <alignment horizontal="center" vertical="center" wrapText="1"/>
    </xf>
    <xf numFmtId="0" fontId="21" fillId="0" borderId="31" xfId="0" applyFont="1" applyBorder="1" applyAlignment="1">
      <alignment horizontal="center" vertical="center" wrapText="1"/>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3" fillId="0" borderId="1" xfId="0" applyFont="1" applyBorder="1" applyAlignment="1">
      <alignment horizontal="center"/>
    </xf>
    <xf numFmtId="0" fontId="0" fillId="14" borderId="10" xfId="0" applyFill="1" applyBorder="1" applyAlignment="1">
      <alignment horizontal="center"/>
    </xf>
    <xf numFmtId="0" fontId="0" fillId="14" borderId="11" xfId="0" applyFill="1" applyBorder="1" applyAlignment="1">
      <alignment horizontal="center"/>
    </xf>
    <xf numFmtId="0" fontId="0" fillId="14" borderId="12" xfId="0" applyFill="1" applyBorder="1" applyAlignment="1">
      <alignment horizontal="center"/>
    </xf>
    <xf numFmtId="0" fontId="0" fillId="18" borderId="10" xfId="0" applyFill="1" applyBorder="1" applyAlignment="1" applyProtection="1">
      <alignment horizontal="center"/>
      <protection locked="0"/>
    </xf>
    <xf numFmtId="0" fontId="0" fillId="18" borderId="11" xfId="0" applyFill="1" applyBorder="1" applyAlignment="1" applyProtection="1">
      <alignment horizontal="center"/>
      <protection locked="0"/>
    </xf>
    <xf numFmtId="0" fontId="0" fillId="18" borderId="12" xfId="0" applyFill="1" applyBorder="1" applyAlignment="1" applyProtection="1">
      <alignment horizontal="center"/>
      <protection locked="0"/>
    </xf>
    <xf numFmtId="0" fontId="0" fillId="0" borderId="32" xfId="0" applyBorder="1" applyAlignment="1">
      <alignment horizontal="center" wrapText="1"/>
    </xf>
    <xf numFmtId="0" fontId="0" fillId="0" borderId="24" xfId="0"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2" xfId="0" applyFont="1" applyBorder="1" applyAlignment="1">
      <alignment horizontal="center" wrapText="1"/>
    </xf>
    <xf numFmtId="0" fontId="0" fillId="0" borderId="10" xfId="0" applyBorder="1" applyAlignment="1">
      <alignment horizontal="left"/>
    </xf>
    <xf numFmtId="0" fontId="0" fillId="0" borderId="11" xfId="0" applyBorder="1" applyAlignment="1">
      <alignment horizontal="left"/>
    </xf>
    <xf numFmtId="0" fontId="0" fillId="0" borderId="12" xfId="0" applyBorder="1" applyAlignment="1">
      <alignment horizontal="left"/>
    </xf>
    <xf numFmtId="0" fontId="0" fillId="8" borderId="10" xfId="0" applyFill="1" applyBorder="1" applyAlignment="1">
      <alignment horizontal="center" vertical="center" wrapText="1"/>
    </xf>
    <xf numFmtId="0" fontId="0" fillId="8" borderId="12" xfId="0" applyFill="1" applyBorder="1" applyAlignment="1">
      <alignment horizontal="center" vertical="center" wrapText="1"/>
    </xf>
    <xf numFmtId="0" fontId="0" fillId="0" borderId="1" xfId="0" applyBorder="1" applyAlignment="1">
      <alignment horizontal="center"/>
    </xf>
    <xf numFmtId="0" fontId="2" fillId="0" borderId="10" xfId="0" applyFont="1" applyBorder="1" applyAlignment="1">
      <alignment horizontal="left"/>
    </xf>
    <xf numFmtId="0" fontId="2" fillId="0" borderId="11" xfId="0" applyFont="1" applyBorder="1" applyAlignment="1">
      <alignment horizontal="left"/>
    </xf>
    <xf numFmtId="0" fontId="2" fillId="0" borderId="12" xfId="0" applyFont="1" applyBorder="1" applyAlignment="1">
      <alignment horizontal="left"/>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0" fillId="0" borderId="36" xfId="0" applyBorder="1" applyAlignment="1">
      <alignment horizontal="center" wrapText="1"/>
    </xf>
    <xf numFmtId="0" fontId="0" fillId="0" borderId="34" xfId="0" applyBorder="1" applyAlignment="1">
      <alignment horizontal="center" wrapText="1"/>
    </xf>
    <xf numFmtId="0" fontId="0" fillId="15" borderId="20" xfId="0" applyFill="1" applyBorder="1" applyAlignment="1">
      <alignment horizontal="center" vertical="center"/>
    </xf>
    <xf numFmtId="0" fontId="0" fillId="15" borderId="35" xfId="0" applyFill="1" applyBorder="1" applyAlignment="1">
      <alignment horizontal="center" vertical="center"/>
    </xf>
    <xf numFmtId="0" fontId="0" fillId="21" borderId="1" xfId="0" applyFill="1" applyBorder="1" applyAlignment="1">
      <alignment horizontal="center" vertical="center" wrapText="1"/>
    </xf>
    <xf numFmtId="0" fontId="0" fillId="21" borderId="14" xfId="0"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CC99FF"/>
      <color rgb="FF00FFFF"/>
      <color rgb="FF00FF99"/>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9525</xdr:colOff>
      <xdr:row>18</xdr:row>
      <xdr:rowOff>44450</xdr:rowOff>
    </xdr:from>
    <xdr:ext cx="5626100" cy="3359149"/>
    <xdr:pic>
      <xdr:nvPicPr>
        <xdr:cNvPr id="2" name="Picture 1">
          <a:extLst>
            <a:ext uri="{FF2B5EF4-FFF2-40B4-BE49-F238E27FC236}">
              <a16:creationId xmlns:a16="http://schemas.microsoft.com/office/drawing/2014/main" id="{AF1B20D2-2C16-457F-B66A-B298A7B23CD7}"/>
            </a:ext>
          </a:extLst>
        </xdr:cNvPr>
        <xdr:cNvPicPr/>
      </xdr:nvPicPr>
      <xdr:blipFill>
        <a:blip xmlns:r="http://schemas.openxmlformats.org/officeDocument/2006/relationships" r:embed="rId1"/>
        <a:stretch>
          <a:fillRect/>
        </a:stretch>
      </xdr:blipFill>
      <xdr:spPr>
        <a:xfrm>
          <a:off x="9525" y="3473450"/>
          <a:ext cx="5626100" cy="335914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28</xdr:col>
      <xdr:colOff>580957</xdr:colOff>
      <xdr:row>35</xdr:row>
      <xdr:rowOff>121595</xdr:rowOff>
    </xdr:from>
    <xdr:to>
      <xdr:col>44</xdr:col>
      <xdr:colOff>80214</xdr:colOff>
      <xdr:row>38</xdr:row>
      <xdr:rowOff>108957</xdr:rowOff>
    </xdr:to>
    <xdr:pic>
      <xdr:nvPicPr>
        <xdr:cNvPr id="3" name="Picture 2">
          <a:extLst>
            <a:ext uri="{FF2B5EF4-FFF2-40B4-BE49-F238E27FC236}">
              <a16:creationId xmlns:a16="http://schemas.microsoft.com/office/drawing/2014/main" id="{80E8EAD8-9F6E-41BC-8F24-6B8C7D279C18}"/>
            </a:ext>
          </a:extLst>
        </xdr:cNvPr>
        <xdr:cNvPicPr>
          <a:picLocks noChangeAspect="1"/>
        </xdr:cNvPicPr>
      </xdr:nvPicPr>
      <xdr:blipFill>
        <a:blip xmlns:r="http://schemas.openxmlformats.org/officeDocument/2006/relationships" r:embed="rId1"/>
        <a:stretch>
          <a:fillRect/>
        </a:stretch>
      </xdr:blipFill>
      <xdr:spPr>
        <a:xfrm>
          <a:off x="40856170" y="7795638"/>
          <a:ext cx="3890214" cy="5548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amp; Revision Tracking"/>
      <sheetName val="Guidance Notes"/>
      <sheetName val="(A)Project Details"/>
      <sheetName val="(B) WLC Template"/>
      <sheetName val="(C)Comparison to Reference"/>
      <sheetName val="Reference Value Summary"/>
      <sheetName val="Database"/>
      <sheetName val="Compilation"/>
      <sheetName val="Building Types"/>
      <sheetName val="Old"/>
      <sheetName val="Draft_Database"/>
      <sheetName val="Removed items"/>
      <sheetName val="Original Database"/>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row r="10">
          <cell r="A10" t="str">
            <v xml:space="preserve">Commercial </v>
          </cell>
          <cell r="B10" t="str">
            <v xml:space="preserve">Educational </v>
          </cell>
          <cell r="C10" t="str">
            <v>Healthcare</v>
          </cell>
          <cell r="D10" t="str">
            <v>Other_Non_Residential</v>
          </cell>
          <cell r="E10" t="str">
            <v>Industrial</v>
          </cell>
          <cell r="F10" t="str">
            <v>Residential</v>
          </cell>
        </row>
      </sheetData>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89413-53FE-41C3-8DE3-4C2451711928}">
  <sheetPr>
    <pageSetUpPr autoPageBreaks="0" fitToPage="1"/>
  </sheetPr>
  <dimension ref="A1:E21"/>
  <sheetViews>
    <sheetView zoomScaleNormal="100" workbookViewId="0">
      <selection activeCell="D21" sqref="D21"/>
    </sheetView>
  </sheetViews>
  <sheetFormatPr defaultColWidth="0" defaultRowHeight="15" zeroHeight="1" x14ac:dyDescent="0.25"/>
  <cols>
    <col min="1" max="1" width="12.85546875" customWidth="1"/>
    <col min="2" max="2" width="41" customWidth="1"/>
    <col min="3" max="3" width="44.42578125" customWidth="1"/>
    <col min="4" max="4" width="41.140625" customWidth="1"/>
    <col min="5" max="5" width="9.140625" customWidth="1"/>
    <col min="6" max="16384" width="9.140625" hidden="1"/>
  </cols>
  <sheetData>
    <row r="1" spans="1:5" x14ac:dyDescent="0.25">
      <c r="A1" s="254" t="s">
        <v>567</v>
      </c>
      <c r="B1" s="255"/>
      <c r="C1" s="255"/>
      <c r="D1" s="255"/>
      <c r="E1" s="145"/>
    </row>
    <row r="2" spans="1:5" x14ac:dyDescent="0.25">
      <c r="A2" s="255"/>
      <c r="B2" s="255"/>
      <c r="C2" s="255"/>
      <c r="D2" s="255"/>
      <c r="E2" s="145"/>
    </row>
    <row r="3" spans="1:5" x14ac:dyDescent="0.25">
      <c r="A3" s="255"/>
      <c r="B3" s="255"/>
      <c r="C3" s="255"/>
      <c r="D3" s="255"/>
      <c r="E3" s="145"/>
    </row>
    <row r="4" spans="1:5" x14ac:dyDescent="0.25">
      <c r="A4" s="255"/>
      <c r="B4" s="255"/>
      <c r="C4" s="255"/>
      <c r="D4" s="255"/>
      <c r="E4" s="145"/>
    </row>
    <row r="5" spans="1:5" x14ac:dyDescent="0.25">
      <c r="A5" s="255"/>
      <c r="B5" s="255"/>
      <c r="C5" s="255"/>
      <c r="D5" s="255"/>
      <c r="E5" s="145"/>
    </row>
    <row r="6" spans="1:5" x14ac:dyDescent="0.25">
      <c r="A6" s="255"/>
      <c r="B6" s="255"/>
      <c r="C6" s="255"/>
      <c r="D6" s="255"/>
      <c r="E6" s="145"/>
    </row>
    <row r="7" spans="1:5" x14ac:dyDescent="0.25">
      <c r="A7" s="255"/>
      <c r="B7" s="255"/>
      <c r="C7" s="255"/>
      <c r="D7" s="255"/>
      <c r="E7" s="145"/>
    </row>
    <row r="8" spans="1:5" x14ac:dyDescent="0.25">
      <c r="A8" s="255"/>
      <c r="B8" s="255"/>
      <c r="C8" s="255"/>
      <c r="D8" s="255"/>
      <c r="E8" s="145"/>
    </row>
    <row r="9" spans="1:5" x14ac:dyDescent="0.25">
      <c r="A9" s="255"/>
      <c r="B9" s="255"/>
      <c r="C9" s="255"/>
      <c r="D9" s="255"/>
      <c r="E9" s="145"/>
    </row>
    <row r="10" spans="1:5" x14ac:dyDescent="0.25">
      <c r="A10" s="255"/>
      <c r="B10" s="255"/>
      <c r="C10" s="255"/>
      <c r="D10" s="255"/>
      <c r="E10" s="145"/>
    </row>
    <row r="11" spans="1:5" x14ac:dyDescent="0.25">
      <c r="A11" s="255"/>
      <c r="B11" s="255"/>
      <c r="C11" s="255"/>
      <c r="D11" s="255"/>
      <c r="E11" s="145"/>
    </row>
    <row r="12" spans="1:5" x14ac:dyDescent="0.25">
      <c r="A12" s="255"/>
      <c r="B12" s="255"/>
      <c r="C12" s="255"/>
      <c r="D12" s="255"/>
      <c r="E12" s="145"/>
    </row>
    <row r="13" spans="1:5" x14ac:dyDescent="0.25">
      <c r="A13" s="255"/>
      <c r="B13" s="255"/>
      <c r="C13" s="255"/>
      <c r="D13" s="255"/>
      <c r="E13" s="145"/>
    </row>
    <row r="14" spans="1:5" x14ac:dyDescent="0.25">
      <c r="A14" s="255"/>
      <c r="B14" s="255"/>
      <c r="C14" s="255"/>
      <c r="D14" s="255"/>
      <c r="E14" s="145"/>
    </row>
    <row r="15" spans="1:5" x14ac:dyDescent="0.25">
      <c r="A15" s="255"/>
      <c r="B15" s="255"/>
      <c r="C15" s="255"/>
      <c r="D15" s="255"/>
      <c r="E15" s="145"/>
    </row>
    <row r="16" spans="1:5" x14ac:dyDescent="0.25">
      <c r="A16" s="255"/>
      <c r="B16" s="255"/>
      <c r="C16" s="255"/>
      <c r="D16" s="255"/>
      <c r="E16" s="145"/>
    </row>
    <row r="17" spans="1:5" x14ac:dyDescent="0.25">
      <c r="A17" s="145" t="s">
        <v>347</v>
      </c>
      <c r="B17" s="145"/>
      <c r="C17" s="145"/>
      <c r="D17" s="145"/>
      <c r="E17" s="145"/>
    </row>
    <row r="18" spans="1:5" x14ac:dyDescent="0.25">
      <c r="A18" s="237" t="s">
        <v>348</v>
      </c>
      <c r="B18" s="237" t="s">
        <v>349</v>
      </c>
      <c r="C18" s="237" t="s">
        <v>711</v>
      </c>
      <c r="D18" s="237" t="s">
        <v>350</v>
      </c>
      <c r="E18" s="145"/>
    </row>
    <row r="19" spans="1:5" x14ac:dyDescent="0.25">
      <c r="A19" s="238">
        <v>1</v>
      </c>
      <c r="B19" s="238" t="s">
        <v>566</v>
      </c>
      <c r="C19" s="238" t="s">
        <v>565</v>
      </c>
      <c r="D19" s="239">
        <v>44501</v>
      </c>
      <c r="E19" s="145"/>
    </row>
    <row r="20" spans="1:5" x14ac:dyDescent="0.25">
      <c r="A20" s="238">
        <v>2</v>
      </c>
      <c r="B20" s="238" t="s">
        <v>566</v>
      </c>
      <c r="C20" s="238" t="s">
        <v>712</v>
      </c>
      <c r="D20" s="239">
        <v>44881</v>
      </c>
      <c r="E20" s="145"/>
    </row>
    <row r="21" spans="1:5" x14ac:dyDescent="0.25">
      <c r="A21" s="145">
        <v>3</v>
      </c>
      <c r="B21" s="238" t="s">
        <v>714</v>
      </c>
      <c r="C21" s="145" t="s">
        <v>715</v>
      </c>
      <c r="D21" s="239">
        <v>44960</v>
      </c>
      <c r="E21" s="145"/>
    </row>
  </sheetData>
  <sheetProtection algorithmName="SHA-512" hashValue="39hmU22L7MS1Zhs/4GPFXn3L4VuptYwTGBT0qvE7n+iBXEkF5hxwNxzvsBpvefJf8nNGd2a57I7htmtTJcQzgQ==" saltValue="dQSPnuWYbuDImodTIDZkEA==" spinCount="100000" sheet="1" objects="1" scenarios="1" formatColumns="0" formatRows="0" selectLockedCells="1"/>
  <mergeCells count="1">
    <mergeCell ref="A1:D1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3642C-A380-4308-8098-2BC26D297F56}">
  <sheetPr codeName="Sheet7">
    <pageSetUpPr autoPageBreaks="0"/>
  </sheetPr>
  <dimension ref="A9:F47"/>
  <sheetViews>
    <sheetView topLeftCell="A4" workbookViewId="0">
      <selection activeCell="B45" sqref="B45"/>
    </sheetView>
  </sheetViews>
  <sheetFormatPr defaultColWidth="44.5703125" defaultRowHeight="15" x14ac:dyDescent="0.25"/>
  <cols>
    <col min="1" max="1" width="22.28515625" style="19" bestFit="1" customWidth="1"/>
    <col min="2" max="2" width="34.28515625" style="19" bestFit="1" customWidth="1"/>
    <col min="3" max="3" width="31.28515625" style="19" customWidth="1"/>
    <col min="4" max="4" width="28.140625" style="19" bestFit="1" customWidth="1"/>
    <col min="5" max="5" width="33.85546875" style="19" bestFit="1" customWidth="1"/>
    <col min="6" max="6" width="35.85546875" style="19" bestFit="1" customWidth="1"/>
    <col min="7" max="16384" width="44.5703125" style="19"/>
  </cols>
  <sheetData>
    <row r="9" spans="1:6" ht="15.75" thickBot="1" x14ac:dyDescent="0.3"/>
    <row r="10" spans="1:6" x14ac:dyDescent="0.25">
      <c r="A10" s="26" t="s">
        <v>252</v>
      </c>
      <c r="B10" s="26" t="s">
        <v>253</v>
      </c>
      <c r="C10" s="26" t="s">
        <v>254</v>
      </c>
      <c r="D10" s="26" t="s">
        <v>280</v>
      </c>
      <c r="E10" s="26" t="s">
        <v>361</v>
      </c>
      <c r="F10" s="26" t="s">
        <v>255</v>
      </c>
    </row>
    <row r="11" spans="1:6" ht="30" x14ac:dyDescent="0.25">
      <c r="A11" s="27" t="s">
        <v>256</v>
      </c>
      <c r="B11" s="27" t="s">
        <v>259</v>
      </c>
      <c r="C11" s="27" t="s">
        <v>264</v>
      </c>
      <c r="D11" s="27" t="s">
        <v>268</v>
      </c>
      <c r="E11" s="27" t="s">
        <v>274</v>
      </c>
      <c r="F11" s="27" t="s">
        <v>277</v>
      </c>
    </row>
    <row r="12" spans="1:6" x14ac:dyDescent="0.25">
      <c r="A12" s="27" t="s">
        <v>257</v>
      </c>
      <c r="B12" s="27" t="s">
        <v>260</v>
      </c>
      <c r="C12" s="27" t="s">
        <v>265</v>
      </c>
      <c r="D12" s="27" t="s">
        <v>269</v>
      </c>
      <c r="E12" s="27" t="s">
        <v>275</v>
      </c>
      <c r="F12" s="27" t="s">
        <v>278</v>
      </c>
    </row>
    <row r="13" spans="1:6" x14ac:dyDescent="0.25">
      <c r="A13" s="27" t="s">
        <v>258</v>
      </c>
      <c r="B13" s="27" t="s">
        <v>261</v>
      </c>
      <c r="C13" s="27" t="s">
        <v>266</v>
      </c>
      <c r="D13" s="27" t="s">
        <v>270</v>
      </c>
      <c r="E13" s="27" t="s">
        <v>276</v>
      </c>
      <c r="F13" s="27" t="s">
        <v>279</v>
      </c>
    </row>
    <row r="14" spans="1:6" x14ac:dyDescent="0.25">
      <c r="A14" s="27"/>
      <c r="B14" s="27" t="s">
        <v>262</v>
      </c>
      <c r="C14" s="27" t="s">
        <v>267</v>
      </c>
      <c r="D14" s="27" t="s">
        <v>271</v>
      </c>
      <c r="E14" s="27"/>
      <c r="F14" s="27"/>
    </row>
    <row r="15" spans="1:6" x14ac:dyDescent="0.25">
      <c r="A15" s="27"/>
      <c r="B15" s="27" t="s">
        <v>263</v>
      </c>
      <c r="C15" s="27"/>
      <c r="D15" s="27" t="s">
        <v>272</v>
      </c>
      <c r="E15" s="27"/>
      <c r="F15" s="27"/>
    </row>
    <row r="16" spans="1:6" ht="15.75" thickBot="1" x14ac:dyDescent="0.3">
      <c r="A16" s="28"/>
      <c r="B16" s="28"/>
      <c r="C16" s="28"/>
      <c r="D16" s="28" t="s">
        <v>273</v>
      </c>
      <c r="E16" s="28"/>
      <c r="F16" s="28"/>
    </row>
    <row r="17" spans="1:5" ht="15.75" thickBot="1" x14ac:dyDescent="0.3"/>
    <row r="18" spans="1:5" x14ac:dyDescent="0.25">
      <c r="A18" s="47" t="s">
        <v>360</v>
      </c>
      <c r="B18" s="52" t="s">
        <v>362</v>
      </c>
    </row>
    <row r="19" spans="1:5" x14ac:dyDescent="0.25">
      <c r="A19" s="48" t="s">
        <v>252</v>
      </c>
      <c r="B19" s="49">
        <v>1000</v>
      </c>
    </row>
    <row r="20" spans="1:5" x14ac:dyDescent="0.25">
      <c r="A20" s="48" t="s">
        <v>253</v>
      </c>
      <c r="B20" s="49">
        <v>1000</v>
      </c>
    </row>
    <row r="21" spans="1:5" x14ac:dyDescent="0.25">
      <c r="A21" s="48" t="s">
        <v>254</v>
      </c>
      <c r="B21" s="49">
        <v>1000</v>
      </c>
    </row>
    <row r="22" spans="1:5" x14ac:dyDescent="0.25">
      <c r="A22" s="48" t="s">
        <v>280</v>
      </c>
      <c r="B22" s="49">
        <v>1000</v>
      </c>
    </row>
    <row r="23" spans="1:5" x14ac:dyDescent="0.25">
      <c r="A23" s="48" t="s">
        <v>255</v>
      </c>
      <c r="B23" s="49">
        <v>1500</v>
      </c>
    </row>
    <row r="24" spans="1:5" ht="15.75" thickBot="1" x14ac:dyDescent="0.3">
      <c r="A24" s="50" t="s">
        <v>361</v>
      </c>
      <c r="B24" s="51">
        <v>2500</v>
      </c>
    </row>
    <row r="27" spans="1:5" ht="15.75" thickBot="1" x14ac:dyDescent="0.3"/>
    <row r="28" spans="1:5" x14ac:dyDescent="0.25">
      <c r="A28" s="34" t="s">
        <v>108</v>
      </c>
      <c r="B28" s="33" t="s">
        <v>109</v>
      </c>
      <c r="C28" s="34" t="s">
        <v>40</v>
      </c>
      <c r="D28" s="34" t="s">
        <v>42</v>
      </c>
      <c r="E28" s="33" t="s">
        <v>9</v>
      </c>
    </row>
    <row r="29" spans="1:5" x14ac:dyDescent="0.25">
      <c r="A29" s="35" t="s">
        <v>27</v>
      </c>
      <c r="B29" s="37" t="s">
        <v>115</v>
      </c>
      <c r="C29" s="40" t="s">
        <v>116</v>
      </c>
      <c r="D29" s="35" t="s">
        <v>43</v>
      </c>
      <c r="E29" s="39" t="s">
        <v>119</v>
      </c>
    </row>
    <row r="30" spans="1:5" x14ac:dyDescent="0.25">
      <c r="A30" s="35" t="s">
        <v>28</v>
      </c>
      <c r="B30" s="37" t="s">
        <v>216</v>
      </c>
      <c r="C30" s="40" t="s">
        <v>233</v>
      </c>
      <c r="D30" s="40" t="s">
        <v>45</v>
      </c>
      <c r="E30" s="39" t="s">
        <v>120</v>
      </c>
    </row>
    <row r="31" spans="1:5" x14ac:dyDescent="0.25">
      <c r="A31" s="35" t="s">
        <v>110</v>
      </c>
      <c r="B31" s="37" t="s">
        <v>218</v>
      </c>
      <c r="C31" s="40" t="s">
        <v>224</v>
      </c>
      <c r="D31" s="43" t="s">
        <v>47</v>
      </c>
      <c r="E31" s="46" t="s">
        <v>236</v>
      </c>
    </row>
    <row r="32" spans="1:5" x14ac:dyDescent="0.25">
      <c r="A32" s="35" t="s">
        <v>111</v>
      </c>
      <c r="B32" s="37" t="s">
        <v>217</v>
      </c>
      <c r="C32" s="40" t="s">
        <v>225</v>
      </c>
      <c r="D32" s="43" t="s">
        <v>50</v>
      </c>
      <c r="E32" s="46" t="s">
        <v>237</v>
      </c>
    </row>
    <row r="33" spans="1:5" ht="15.75" thickBot="1" x14ac:dyDescent="0.3">
      <c r="A33" s="36" t="s">
        <v>112</v>
      </c>
      <c r="B33" s="37" t="s">
        <v>219</v>
      </c>
      <c r="C33" s="40" t="s">
        <v>226</v>
      </c>
      <c r="D33" s="43" t="s">
        <v>59</v>
      </c>
      <c r="E33" s="46" t="s">
        <v>238</v>
      </c>
    </row>
    <row r="34" spans="1:5" x14ac:dyDescent="0.25">
      <c r="A34" s="29"/>
      <c r="B34" s="37" t="s">
        <v>121</v>
      </c>
      <c r="C34" s="40" t="s">
        <v>117</v>
      </c>
      <c r="D34" s="43" t="s">
        <v>54</v>
      </c>
      <c r="E34" s="46" t="s">
        <v>239</v>
      </c>
    </row>
    <row r="35" spans="1:5" ht="30" x14ac:dyDescent="0.25">
      <c r="A35" s="29"/>
      <c r="B35" s="37" t="s">
        <v>220</v>
      </c>
      <c r="C35" s="40" t="s">
        <v>118</v>
      </c>
      <c r="D35" s="44" t="s">
        <v>314</v>
      </c>
      <c r="E35" s="46" t="s">
        <v>311</v>
      </c>
    </row>
    <row r="36" spans="1:5" ht="30.75" thickBot="1" x14ac:dyDescent="0.3">
      <c r="A36" s="29"/>
      <c r="B36" s="37" t="s">
        <v>222</v>
      </c>
      <c r="C36" s="41" t="s">
        <v>122</v>
      </c>
      <c r="D36" s="44" t="s">
        <v>315</v>
      </c>
      <c r="E36" s="46" t="s">
        <v>312</v>
      </c>
    </row>
    <row r="37" spans="1:5" ht="30" x14ac:dyDescent="0.25">
      <c r="A37" s="29"/>
      <c r="B37" s="37" t="s">
        <v>221</v>
      </c>
      <c r="C37" s="29"/>
      <c r="D37" s="44" t="s">
        <v>345</v>
      </c>
      <c r="E37" s="46" t="s">
        <v>240</v>
      </c>
    </row>
    <row r="38" spans="1:5" ht="30.75" thickBot="1" x14ac:dyDescent="0.3">
      <c r="A38" s="29"/>
      <c r="B38" s="38" t="s">
        <v>223</v>
      </c>
      <c r="C38" s="29"/>
      <c r="D38" s="44" t="s">
        <v>317</v>
      </c>
      <c r="E38" s="46" t="s">
        <v>241</v>
      </c>
    </row>
    <row r="39" spans="1:5" x14ac:dyDescent="0.25">
      <c r="A39" s="29"/>
      <c r="B39" s="29"/>
      <c r="C39" s="29"/>
      <c r="D39" s="44" t="s">
        <v>318</v>
      </c>
      <c r="E39" s="46" t="s">
        <v>310</v>
      </c>
    </row>
    <row r="40" spans="1:5" x14ac:dyDescent="0.25">
      <c r="A40" s="29"/>
      <c r="B40" s="29"/>
      <c r="C40" s="29"/>
      <c r="D40" s="44" t="s">
        <v>319</v>
      </c>
      <c r="E40" s="46" t="s">
        <v>242</v>
      </c>
    </row>
    <row r="41" spans="1:5" ht="15.75" thickBot="1" x14ac:dyDescent="0.3">
      <c r="A41" s="29"/>
      <c r="B41" s="29"/>
      <c r="C41" s="29"/>
      <c r="D41" s="45" t="s">
        <v>321</v>
      </c>
      <c r="E41" s="46" t="s">
        <v>243</v>
      </c>
    </row>
    <row r="42" spans="1:5" x14ac:dyDescent="0.25">
      <c r="A42" s="29"/>
      <c r="B42" s="29"/>
      <c r="C42" s="29"/>
      <c r="D42" s="29"/>
      <c r="E42" s="42" t="s">
        <v>244</v>
      </c>
    </row>
    <row r="43" spans="1:5" x14ac:dyDescent="0.25">
      <c r="A43" s="29"/>
      <c r="B43" s="29"/>
      <c r="C43" s="29"/>
      <c r="D43" s="29"/>
      <c r="E43" s="42" t="s">
        <v>245</v>
      </c>
    </row>
    <row r="44" spans="1:5" ht="30" x14ac:dyDescent="0.25">
      <c r="E44" s="61" t="s">
        <v>404</v>
      </c>
    </row>
    <row r="45" spans="1:5" ht="30" x14ac:dyDescent="0.25">
      <c r="E45" s="61" t="s">
        <v>405</v>
      </c>
    </row>
    <row r="46" spans="1:5" x14ac:dyDescent="0.25">
      <c r="E46" s="61" t="s">
        <v>406</v>
      </c>
    </row>
    <row r="47" spans="1:5" ht="15.75" thickBot="1" x14ac:dyDescent="0.3">
      <c r="E47" s="62" t="s">
        <v>407</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F449D-2CA3-4515-80E8-137143F084BB}">
  <sheetPr codeName="Sheet8"/>
  <dimension ref="A1:M153"/>
  <sheetViews>
    <sheetView topLeftCell="A139" workbookViewId="0">
      <selection activeCell="C111" sqref="C111:C112"/>
    </sheetView>
  </sheetViews>
  <sheetFormatPr defaultRowHeight="15" x14ac:dyDescent="0.25"/>
  <cols>
    <col min="2" max="2" width="37.140625" bestFit="1" customWidth="1"/>
    <col min="3" max="3" width="57" bestFit="1" customWidth="1"/>
    <col min="4" max="4" width="42.28515625" bestFit="1" customWidth="1"/>
    <col min="5" max="5" width="51.42578125" customWidth="1"/>
    <col min="6" max="6" width="12" bestFit="1" customWidth="1"/>
    <col min="7" max="7" width="10.85546875" customWidth="1"/>
    <col min="8" max="8" width="19.85546875" style="6" customWidth="1"/>
    <col min="9" max="9" width="10.140625" style="6" customWidth="1"/>
    <col min="10" max="10" width="20.42578125" style="6" customWidth="1"/>
    <col min="12" max="12" width="120.28515625" bestFit="1" customWidth="1"/>
  </cols>
  <sheetData>
    <row r="1" spans="1:13" x14ac:dyDescent="0.25">
      <c r="A1" s="4" t="s">
        <v>0</v>
      </c>
      <c r="B1" s="4" t="s">
        <v>1</v>
      </c>
      <c r="C1" s="4" t="s">
        <v>2</v>
      </c>
      <c r="D1" s="4" t="s">
        <v>3</v>
      </c>
      <c r="E1" s="4" t="s">
        <v>123</v>
      </c>
      <c r="F1" s="4" t="s">
        <v>4</v>
      </c>
      <c r="G1" s="4" t="s">
        <v>5</v>
      </c>
      <c r="H1" s="5" t="s">
        <v>137</v>
      </c>
      <c r="I1" s="5" t="s">
        <v>136</v>
      </c>
      <c r="J1" s="5" t="s">
        <v>139</v>
      </c>
      <c r="K1" s="4" t="s">
        <v>6</v>
      </c>
      <c r="L1" s="4" t="s">
        <v>7</v>
      </c>
      <c r="M1" s="4" t="s">
        <v>8</v>
      </c>
    </row>
    <row r="2" spans="1:13" x14ac:dyDescent="0.25">
      <c r="A2">
        <v>8</v>
      </c>
      <c r="B2" t="s">
        <v>108</v>
      </c>
      <c r="C2" t="s">
        <v>27</v>
      </c>
      <c r="D2" t="s">
        <v>27</v>
      </c>
      <c r="E2" t="str">
        <f t="shared" ref="E2:E65" si="0">CONCATENATE(B2,C2,D2)</f>
        <v>Concrete_ComponentsAdmixtureAdmixture</v>
      </c>
      <c r="F2">
        <v>0</v>
      </c>
      <c r="G2">
        <v>0.24299999999999999</v>
      </c>
      <c r="H2" s="6" t="s">
        <v>149</v>
      </c>
      <c r="I2" s="6">
        <v>1.67</v>
      </c>
      <c r="K2">
        <v>1</v>
      </c>
      <c r="L2" t="s">
        <v>19</v>
      </c>
      <c r="M2">
        <v>1</v>
      </c>
    </row>
    <row r="3" spans="1:13" x14ac:dyDescent="0.25">
      <c r="H3" s="6" t="s">
        <v>150</v>
      </c>
      <c r="I3" s="6">
        <v>0.53</v>
      </c>
    </row>
    <row r="4" spans="1:13" x14ac:dyDescent="0.25">
      <c r="H4" s="6" t="s">
        <v>151</v>
      </c>
      <c r="I4" s="6">
        <v>2.2799999999999998</v>
      </c>
    </row>
    <row r="5" spans="1:13" x14ac:dyDescent="0.25">
      <c r="H5" s="6" t="s">
        <v>152</v>
      </c>
      <c r="I5" s="6">
        <v>1.88</v>
      </c>
    </row>
    <row r="6" spans="1:13" x14ac:dyDescent="0.25">
      <c r="H6" s="6" t="s">
        <v>153</v>
      </c>
      <c r="I6" s="6">
        <v>1.31</v>
      </c>
    </row>
    <row r="7" spans="1:13" x14ac:dyDescent="0.25">
      <c r="H7" s="6" t="s">
        <v>154</v>
      </c>
      <c r="I7" s="6">
        <v>1.33</v>
      </c>
    </row>
    <row r="8" spans="1:13" x14ac:dyDescent="0.25">
      <c r="H8" s="6" t="s">
        <v>155</v>
      </c>
      <c r="I8" s="6">
        <v>2.67</v>
      </c>
    </row>
    <row r="9" spans="1:13" x14ac:dyDescent="0.25">
      <c r="A9">
        <v>14</v>
      </c>
      <c r="B9" t="s">
        <v>108</v>
      </c>
      <c r="C9" t="s">
        <v>28</v>
      </c>
      <c r="D9" t="s">
        <v>38</v>
      </c>
      <c r="E9" t="str">
        <f t="shared" si="0"/>
        <v>Concrete_ComponentsCementFly Ash</v>
      </c>
      <c r="F9">
        <v>0</v>
      </c>
      <c r="G9">
        <v>4.4091999999999999E-2</v>
      </c>
      <c r="K9">
        <v>1</v>
      </c>
      <c r="L9" t="s">
        <v>39</v>
      </c>
      <c r="M9">
        <v>1</v>
      </c>
    </row>
    <row r="10" spans="1:13" x14ac:dyDescent="0.25">
      <c r="A10">
        <v>11</v>
      </c>
      <c r="B10" t="s">
        <v>108</v>
      </c>
      <c r="C10" t="s">
        <v>28</v>
      </c>
      <c r="D10" t="s">
        <v>33</v>
      </c>
      <c r="E10" t="str">
        <f t="shared" si="0"/>
        <v>Concrete_ComponentsCementGround-Granulated Blast-Furnace Slag (GGBS)</v>
      </c>
      <c r="F10">
        <v>0</v>
      </c>
      <c r="G10">
        <v>6.7000000000000004E-2</v>
      </c>
      <c r="K10">
        <v>1</v>
      </c>
      <c r="L10" t="s">
        <v>34</v>
      </c>
      <c r="M10">
        <v>1</v>
      </c>
    </row>
    <row r="11" spans="1:13" x14ac:dyDescent="0.25">
      <c r="A11">
        <v>13</v>
      </c>
      <c r="B11" t="s">
        <v>108</v>
      </c>
      <c r="C11" t="s">
        <v>28</v>
      </c>
      <c r="D11" t="s">
        <v>37</v>
      </c>
      <c r="E11" t="str">
        <f t="shared" si="0"/>
        <v>Concrete_ComponentsCementLimestones</v>
      </c>
      <c r="F11">
        <v>0</v>
      </c>
      <c r="G11">
        <v>0.09</v>
      </c>
      <c r="K11">
        <v>1</v>
      </c>
      <c r="L11" t="s">
        <v>17</v>
      </c>
      <c r="M11">
        <v>1</v>
      </c>
    </row>
    <row r="12" spans="1:13" x14ac:dyDescent="0.25">
      <c r="A12">
        <v>12</v>
      </c>
      <c r="B12" t="s">
        <v>108</v>
      </c>
      <c r="C12" t="s">
        <v>28</v>
      </c>
      <c r="D12" t="s">
        <v>35</v>
      </c>
      <c r="E12" t="str">
        <f t="shared" si="0"/>
        <v>Concrete_ComponentsCementLimestones Fines</v>
      </c>
      <c r="F12">
        <v>0</v>
      </c>
      <c r="G12">
        <v>7.4999999999999997E-2</v>
      </c>
      <c r="K12">
        <v>1</v>
      </c>
      <c r="L12" t="s">
        <v>36</v>
      </c>
      <c r="M12">
        <v>1</v>
      </c>
    </row>
    <row r="13" spans="1:13" x14ac:dyDescent="0.25">
      <c r="A13" s="9">
        <v>9</v>
      </c>
      <c r="B13" s="9" t="s">
        <v>108</v>
      </c>
      <c r="C13" s="9" t="s">
        <v>28</v>
      </c>
      <c r="D13" s="9" t="s">
        <v>29</v>
      </c>
      <c r="E13" s="9" t="str">
        <f t="shared" si="0"/>
        <v>Concrete_ComponentsCementOrdinary Portland Cement (OPC)</v>
      </c>
      <c r="F13" s="9">
        <v>1</v>
      </c>
      <c r="G13" s="9">
        <v>0.82</v>
      </c>
      <c r="H13" s="9"/>
      <c r="I13" s="9"/>
      <c r="J13" s="9"/>
      <c r="K13" s="9">
        <v>0</v>
      </c>
      <c r="L13" s="9" t="s">
        <v>30</v>
      </c>
      <c r="M13" s="9">
        <v>0</v>
      </c>
    </row>
    <row r="14" spans="1:13" x14ac:dyDescent="0.25">
      <c r="A14">
        <v>10</v>
      </c>
      <c r="B14" t="s">
        <v>108</v>
      </c>
      <c r="C14" t="s">
        <v>28</v>
      </c>
      <c r="D14" t="s">
        <v>29</v>
      </c>
      <c r="E14" t="str">
        <f t="shared" si="0"/>
        <v>Concrete_ComponentsCementOrdinary Portland Cement (OPC)</v>
      </c>
      <c r="F14">
        <v>0</v>
      </c>
      <c r="G14">
        <v>0.91300000000000003</v>
      </c>
      <c r="H14" s="6" t="s">
        <v>148</v>
      </c>
      <c r="I14" s="6">
        <v>0.91200000000000003</v>
      </c>
      <c r="K14">
        <v>1</v>
      </c>
      <c r="L14" t="s">
        <v>32</v>
      </c>
      <c r="M14">
        <v>1</v>
      </c>
    </row>
    <row r="15" spans="1:13" x14ac:dyDescent="0.25">
      <c r="A15">
        <v>3</v>
      </c>
      <c r="B15" t="s">
        <v>108</v>
      </c>
      <c r="C15" t="s">
        <v>110</v>
      </c>
      <c r="D15" t="s">
        <v>16</v>
      </c>
      <c r="E15" t="str">
        <f t="shared" si="0"/>
        <v>Concrete_ComponentsCoarse_aggregatesGranite</v>
      </c>
      <c r="F15">
        <v>0</v>
      </c>
      <c r="G15">
        <v>0.7</v>
      </c>
      <c r="K15">
        <v>1</v>
      </c>
      <c r="L15" t="s">
        <v>17</v>
      </c>
      <c r="M15">
        <v>1</v>
      </c>
    </row>
    <row r="16" spans="1:13" x14ac:dyDescent="0.25">
      <c r="A16">
        <v>4</v>
      </c>
      <c r="B16" t="s">
        <v>108</v>
      </c>
      <c r="C16" t="s">
        <v>110</v>
      </c>
      <c r="D16" t="s">
        <v>18</v>
      </c>
      <c r="E16" t="str">
        <f t="shared" si="0"/>
        <v>Concrete_ComponentsCoarse_aggregatesRecycled Concrete Aggregates (RCA)</v>
      </c>
      <c r="F16">
        <v>0</v>
      </c>
      <c r="G16">
        <v>0.09</v>
      </c>
      <c r="K16">
        <v>1</v>
      </c>
      <c r="L16" t="s">
        <v>19</v>
      </c>
      <c r="M16">
        <v>1</v>
      </c>
    </row>
    <row r="17" spans="1:13" x14ac:dyDescent="0.25">
      <c r="A17" s="9">
        <v>29</v>
      </c>
      <c r="B17" s="9" t="s">
        <v>108</v>
      </c>
      <c r="C17" s="9" t="s">
        <v>114</v>
      </c>
      <c r="D17" s="9" t="s">
        <v>63</v>
      </c>
      <c r="E17" s="9" t="str">
        <f t="shared" si="0"/>
        <v>Concrete_ComponentsConcrete_General_or_WholeGrade: 16/20 MPa</v>
      </c>
      <c r="F17" s="9">
        <v>0</v>
      </c>
      <c r="G17" s="9">
        <v>0.1</v>
      </c>
      <c r="H17" s="9"/>
      <c r="I17" s="9"/>
      <c r="J17" s="9"/>
      <c r="K17" s="9">
        <v>0</v>
      </c>
      <c r="L17" s="9" t="s">
        <v>64</v>
      </c>
      <c r="M17" s="9">
        <v>0</v>
      </c>
    </row>
    <row r="18" spans="1:13" x14ac:dyDescent="0.25">
      <c r="A18">
        <v>5</v>
      </c>
      <c r="B18" t="s">
        <v>108</v>
      </c>
      <c r="C18" t="s">
        <v>111</v>
      </c>
      <c r="D18" t="s">
        <v>21</v>
      </c>
      <c r="E18" t="str">
        <f t="shared" si="0"/>
        <v>Concrete_ComponentsFine_aggregatesSand</v>
      </c>
      <c r="F18">
        <v>0</v>
      </c>
      <c r="G18">
        <v>5.0000000000000001E-3</v>
      </c>
      <c r="H18" s="6" t="s">
        <v>138</v>
      </c>
      <c r="I18" s="6">
        <v>4.3800000000000002E-3</v>
      </c>
      <c r="J18" s="6" t="s">
        <v>140</v>
      </c>
      <c r="K18">
        <v>1</v>
      </c>
      <c r="L18" t="s">
        <v>17</v>
      </c>
      <c r="M18">
        <v>1</v>
      </c>
    </row>
    <row r="19" spans="1:13" x14ac:dyDescent="0.25">
      <c r="A19">
        <v>6</v>
      </c>
      <c r="B19" t="s">
        <v>108</v>
      </c>
      <c r="C19" t="s">
        <v>111</v>
      </c>
      <c r="D19" t="s">
        <v>22</v>
      </c>
      <c r="E19" t="str">
        <f t="shared" si="0"/>
        <v>Concrete_ComponentsFine_aggregatesWashed Copper Slag (WCS)</v>
      </c>
      <c r="F19">
        <v>0</v>
      </c>
      <c r="G19">
        <v>0.28184999999999999</v>
      </c>
      <c r="K19">
        <v>1</v>
      </c>
      <c r="L19" t="s">
        <v>23</v>
      </c>
      <c r="M19">
        <v>1</v>
      </c>
    </row>
    <row r="20" spans="1:13" x14ac:dyDescent="0.25">
      <c r="A20">
        <v>7</v>
      </c>
      <c r="B20" t="s">
        <v>108</v>
      </c>
      <c r="C20" t="s">
        <v>112</v>
      </c>
      <c r="D20" t="s">
        <v>25</v>
      </c>
      <c r="E20" t="str">
        <f t="shared" si="0"/>
        <v>Concrete_ComponentsWaterWater - H20</v>
      </c>
      <c r="F20">
        <v>0</v>
      </c>
      <c r="G20">
        <v>7.0000000000000001E-3</v>
      </c>
      <c r="K20">
        <v>1</v>
      </c>
      <c r="L20" t="s">
        <v>19</v>
      </c>
      <c r="M20">
        <v>1</v>
      </c>
    </row>
    <row r="21" spans="1:13" x14ac:dyDescent="0.25">
      <c r="A21" s="9">
        <v>30</v>
      </c>
      <c r="B21" s="9" t="s">
        <v>109</v>
      </c>
      <c r="C21" s="9" t="s">
        <v>66</v>
      </c>
      <c r="D21" s="9" t="s">
        <v>67</v>
      </c>
      <c r="E21" s="9" t="str">
        <f t="shared" si="0"/>
        <v>Concrete_GeneralConcreteGrade: 20/25 MPa</v>
      </c>
      <c r="F21" s="9">
        <v>0</v>
      </c>
      <c r="G21" s="9">
        <v>0.107</v>
      </c>
      <c r="H21" s="9"/>
      <c r="I21" s="9"/>
      <c r="J21" s="9"/>
      <c r="K21" s="9">
        <v>0</v>
      </c>
      <c r="L21" s="9" t="s">
        <v>68</v>
      </c>
      <c r="M21" s="9">
        <v>0</v>
      </c>
    </row>
    <row r="22" spans="1:13" x14ac:dyDescent="0.25">
      <c r="A22" s="9">
        <v>31</v>
      </c>
      <c r="B22" s="9" t="s">
        <v>109</v>
      </c>
      <c r="C22" s="9" t="s">
        <v>66</v>
      </c>
      <c r="D22" s="9" t="s">
        <v>69</v>
      </c>
      <c r="E22" s="9" t="str">
        <f t="shared" si="0"/>
        <v>Concrete_GeneralConcreteGrade: 25/30 MPa</v>
      </c>
      <c r="F22" s="9">
        <v>0</v>
      </c>
      <c r="G22" s="9">
        <v>0.113</v>
      </c>
      <c r="H22" s="9"/>
      <c r="I22" s="9"/>
      <c r="J22" s="9"/>
      <c r="K22" s="9">
        <v>0</v>
      </c>
      <c r="L22" s="9" t="s">
        <v>68</v>
      </c>
      <c r="M22" s="9">
        <v>0</v>
      </c>
    </row>
    <row r="23" spans="1:13" x14ac:dyDescent="0.25">
      <c r="A23" s="9">
        <v>32</v>
      </c>
      <c r="B23" s="9" t="s">
        <v>109</v>
      </c>
      <c r="C23" s="9" t="s">
        <v>66</v>
      </c>
      <c r="D23" s="9" t="s">
        <v>70</v>
      </c>
      <c r="E23" s="9" t="str">
        <f t="shared" si="0"/>
        <v>Concrete_GeneralConcreteGrade: 28/35 MPa</v>
      </c>
      <c r="F23" s="9">
        <v>0</v>
      </c>
      <c r="G23" s="9">
        <v>0.12</v>
      </c>
      <c r="H23" s="9"/>
      <c r="I23" s="9"/>
      <c r="J23" s="9"/>
      <c r="K23" s="9">
        <v>0</v>
      </c>
      <c r="L23" s="9" t="s">
        <v>68</v>
      </c>
      <c r="M23" s="9">
        <v>0</v>
      </c>
    </row>
    <row r="24" spans="1:13" x14ac:dyDescent="0.25">
      <c r="A24" s="9">
        <v>33</v>
      </c>
      <c r="B24" s="9" t="s">
        <v>109</v>
      </c>
      <c r="C24" s="9" t="s">
        <v>66</v>
      </c>
      <c r="D24" s="9" t="s">
        <v>124</v>
      </c>
      <c r="E24" s="9" t="str">
        <f t="shared" si="0"/>
        <v>Concrete_GeneralConcreteGrade: 32/40 Mpa</v>
      </c>
      <c r="F24" s="9">
        <v>0</v>
      </c>
      <c r="G24" s="9">
        <v>0.13200000000000001</v>
      </c>
      <c r="H24" s="9"/>
      <c r="I24" s="9"/>
      <c r="J24" s="9"/>
      <c r="K24" s="9">
        <v>0</v>
      </c>
      <c r="L24" s="9" t="s">
        <v>68</v>
      </c>
      <c r="M24" s="9">
        <v>0</v>
      </c>
    </row>
    <row r="25" spans="1:13" x14ac:dyDescent="0.25">
      <c r="A25" s="9">
        <v>34</v>
      </c>
      <c r="B25" s="9" t="s">
        <v>109</v>
      </c>
      <c r="C25" s="9" t="s">
        <v>66</v>
      </c>
      <c r="D25" s="9" t="s">
        <v>125</v>
      </c>
      <c r="E25" s="9" t="str">
        <f t="shared" si="0"/>
        <v>Concrete_GeneralConcreteGrade: 40/50 MPa</v>
      </c>
      <c r="F25" s="9">
        <v>0</v>
      </c>
      <c r="G25" s="9">
        <v>0.151</v>
      </c>
      <c r="H25" s="9"/>
      <c r="I25" s="9"/>
      <c r="J25" s="9"/>
      <c r="K25" s="9">
        <v>0</v>
      </c>
      <c r="L25" s="9" t="s">
        <v>68</v>
      </c>
      <c r="M25" s="9">
        <v>0</v>
      </c>
    </row>
    <row r="26" spans="1:13" x14ac:dyDescent="0.25">
      <c r="A26">
        <v>83</v>
      </c>
      <c r="B26" t="s">
        <v>109</v>
      </c>
      <c r="C26" t="s">
        <v>115</v>
      </c>
      <c r="D26" t="s">
        <v>96</v>
      </c>
      <c r="E26" t="str">
        <f t="shared" si="0"/>
        <v>Concrete_GeneralConcrete_NaturalGrade 100</v>
      </c>
      <c r="F26">
        <v>0</v>
      </c>
      <c r="G26">
        <v>0.22700000000000001</v>
      </c>
      <c r="K26">
        <v>1</v>
      </c>
      <c r="L26" t="s">
        <v>19</v>
      </c>
      <c r="M26">
        <v>1</v>
      </c>
    </row>
    <row r="27" spans="1:13" x14ac:dyDescent="0.25">
      <c r="A27">
        <v>37</v>
      </c>
      <c r="B27" t="s">
        <v>109</v>
      </c>
      <c r="C27" t="s">
        <v>115</v>
      </c>
      <c r="D27" t="s">
        <v>77</v>
      </c>
      <c r="E27" t="str">
        <f t="shared" si="0"/>
        <v>Concrete_GeneralConcrete_NaturalGrade 20</v>
      </c>
      <c r="F27">
        <v>0</v>
      </c>
      <c r="G27">
        <v>0.1</v>
      </c>
      <c r="H27" s="6" t="s">
        <v>157</v>
      </c>
      <c r="I27" s="6">
        <v>0.112</v>
      </c>
      <c r="K27">
        <v>1</v>
      </c>
      <c r="L27" t="s">
        <v>17</v>
      </c>
      <c r="M27">
        <v>1</v>
      </c>
    </row>
    <row r="28" spans="1:13" x14ac:dyDescent="0.25">
      <c r="A28">
        <v>38</v>
      </c>
      <c r="B28" t="s">
        <v>109</v>
      </c>
      <c r="C28" t="s">
        <v>115</v>
      </c>
      <c r="D28" t="s">
        <v>78</v>
      </c>
      <c r="E28" t="str">
        <f t="shared" si="0"/>
        <v xml:space="preserve">Concrete_GeneralConcrete_NaturalGrade 25 </v>
      </c>
      <c r="F28">
        <v>0</v>
      </c>
      <c r="G28">
        <v>0.107</v>
      </c>
      <c r="H28" s="6" t="s">
        <v>158</v>
      </c>
      <c r="I28" s="6">
        <v>0.11899999999999999</v>
      </c>
      <c r="K28">
        <v>1</v>
      </c>
      <c r="L28" t="s">
        <v>17</v>
      </c>
      <c r="M28">
        <v>1</v>
      </c>
    </row>
    <row r="29" spans="1:13" x14ac:dyDescent="0.25">
      <c r="A29">
        <v>39</v>
      </c>
      <c r="B29" t="s">
        <v>109</v>
      </c>
      <c r="C29" t="s">
        <v>115</v>
      </c>
      <c r="D29" t="s">
        <v>79</v>
      </c>
      <c r="E29" t="str">
        <f t="shared" si="0"/>
        <v>Concrete_GeneralConcrete_NaturalGrade 30</v>
      </c>
      <c r="F29">
        <v>0</v>
      </c>
      <c r="G29">
        <v>0.113</v>
      </c>
      <c r="H29" s="6" t="s">
        <v>161</v>
      </c>
      <c r="I29" s="6">
        <v>0.13800000000000001</v>
      </c>
      <c r="K29">
        <v>1</v>
      </c>
      <c r="L29" t="s">
        <v>17</v>
      </c>
      <c r="M29">
        <v>1</v>
      </c>
    </row>
    <row r="30" spans="1:13" x14ac:dyDescent="0.25">
      <c r="A30">
        <v>40</v>
      </c>
      <c r="B30" t="s">
        <v>109</v>
      </c>
      <c r="C30" t="s">
        <v>115</v>
      </c>
      <c r="D30" t="s">
        <v>80</v>
      </c>
      <c r="E30" t="str">
        <f t="shared" si="0"/>
        <v>Concrete_GeneralConcrete_NaturalGrade 35</v>
      </c>
      <c r="F30">
        <v>0</v>
      </c>
      <c r="G30">
        <v>0.12</v>
      </c>
      <c r="H30" s="6" t="s">
        <v>160</v>
      </c>
      <c r="I30" s="6">
        <v>0.14899999999999999</v>
      </c>
      <c r="K30">
        <v>1</v>
      </c>
      <c r="L30" t="s">
        <v>17</v>
      </c>
      <c r="M30">
        <v>1</v>
      </c>
    </row>
    <row r="31" spans="1:13" x14ac:dyDescent="0.25">
      <c r="A31">
        <v>41</v>
      </c>
      <c r="B31" t="s">
        <v>109</v>
      </c>
      <c r="C31" t="s">
        <v>115</v>
      </c>
      <c r="D31" t="s">
        <v>81</v>
      </c>
      <c r="E31" t="str">
        <f t="shared" si="0"/>
        <v>Concrete_GeneralConcrete_NaturalGrade 40</v>
      </c>
      <c r="F31">
        <v>0</v>
      </c>
      <c r="G31">
        <v>0.13200000000000001</v>
      </c>
      <c r="H31" s="6" t="s">
        <v>159</v>
      </c>
      <c r="I31" s="6">
        <v>0.159</v>
      </c>
      <c r="K31">
        <v>1</v>
      </c>
      <c r="L31" t="s">
        <v>17</v>
      </c>
      <c r="M31">
        <v>1</v>
      </c>
    </row>
    <row r="32" spans="1:13" x14ac:dyDescent="0.25">
      <c r="A32">
        <v>42</v>
      </c>
      <c r="B32" t="s">
        <v>109</v>
      </c>
      <c r="C32" t="s">
        <v>115</v>
      </c>
      <c r="D32" t="s">
        <v>82</v>
      </c>
      <c r="E32" t="str">
        <f t="shared" si="0"/>
        <v>Concrete_GeneralConcrete_NaturalGrade 50</v>
      </c>
      <c r="F32">
        <v>0</v>
      </c>
      <c r="G32">
        <v>0.151</v>
      </c>
      <c r="K32">
        <v>1</v>
      </c>
      <c r="L32" t="s">
        <v>17</v>
      </c>
      <c r="M32">
        <v>1</v>
      </c>
    </row>
    <row r="33" spans="1:13" x14ac:dyDescent="0.25">
      <c r="A33">
        <v>82</v>
      </c>
      <c r="B33" t="s">
        <v>109</v>
      </c>
      <c r="C33" t="s">
        <v>115</v>
      </c>
      <c r="D33" t="s">
        <v>95</v>
      </c>
      <c r="E33" t="str">
        <f t="shared" si="0"/>
        <v>Concrete_GeneralConcrete_NaturalGrade 80</v>
      </c>
      <c r="F33">
        <v>0</v>
      </c>
      <c r="G33">
        <v>0.23250000000000001</v>
      </c>
      <c r="K33">
        <v>1</v>
      </c>
      <c r="L33" t="s">
        <v>19</v>
      </c>
      <c r="M33">
        <v>1</v>
      </c>
    </row>
    <row r="34" spans="1:13" x14ac:dyDescent="0.25">
      <c r="A34">
        <v>43</v>
      </c>
      <c r="B34" t="s">
        <v>109</v>
      </c>
      <c r="C34" t="s">
        <v>126</v>
      </c>
      <c r="D34" t="s">
        <v>77</v>
      </c>
      <c r="E34" t="str">
        <f t="shared" si="0"/>
        <v>Concrete_GeneralEco_Concrete_0_15percent_Fly_AshGrade 20</v>
      </c>
      <c r="F34">
        <v>0</v>
      </c>
      <c r="G34">
        <v>0.112</v>
      </c>
      <c r="H34" s="6" t="s">
        <v>162</v>
      </c>
      <c r="I34" s="6">
        <v>0.111</v>
      </c>
      <c r="K34">
        <v>1</v>
      </c>
      <c r="L34" t="s">
        <v>17</v>
      </c>
      <c r="M34">
        <v>1</v>
      </c>
    </row>
    <row r="35" spans="1:13" x14ac:dyDescent="0.25">
      <c r="A35">
        <v>44</v>
      </c>
      <c r="B35" t="s">
        <v>109</v>
      </c>
      <c r="C35" t="s">
        <v>126</v>
      </c>
      <c r="D35" t="s">
        <v>84</v>
      </c>
      <c r="E35" t="str">
        <f t="shared" si="0"/>
        <v>Concrete_GeneralEco_Concrete_0_15percent_Fly_AshGrade 25</v>
      </c>
      <c r="F35">
        <v>0</v>
      </c>
      <c r="G35">
        <v>0.122</v>
      </c>
      <c r="H35" s="6" t="s">
        <v>163</v>
      </c>
      <c r="I35" s="6">
        <v>0.11799999999999999</v>
      </c>
      <c r="K35">
        <v>1</v>
      </c>
      <c r="L35" t="s">
        <v>17</v>
      </c>
      <c r="M35">
        <v>1</v>
      </c>
    </row>
    <row r="36" spans="1:13" x14ac:dyDescent="0.25">
      <c r="A36">
        <v>46</v>
      </c>
      <c r="B36" t="s">
        <v>109</v>
      </c>
      <c r="C36" t="s">
        <v>126</v>
      </c>
      <c r="D36" t="s">
        <v>79</v>
      </c>
      <c r="E36" t="str">
        <f t="shared" si="0"/>
        <v>Concrete_GeneralEco_Concrete_0_15percent_Fly_AshGrade 30</v>
      </c>
      <c r="F36">
        <v>0</v>
      </c>
      <c r="G36">
        <v>0.13</v>
      </c>
      <c r="H36" s="6" t="s">
        <v>164</v>
      </c>
      <c r="I36" s="6">
        <v>0.13900000000000001</v>
      </c>
      <c r="K36">
        <v>1</v>
      </c>
      <c r="L36" t="s">
        <v>17</v>
      </c>
      <c r="M36">
        <v>1</v>
      </c>
    </row>
    <row r="37" spans="1:13" x14ac:dyDescent="0.25">
      <c r="A37">
        <v>45</v>
      </c>
      <c r="B37" t="s">
        <v>109</v>
      </c>
      <c r="C37" t="s">
        <v>126</v>
      </c>
      <c r="D37" t="s">
        <v>80</v>
      </c>
      <c r="E37" t="str">
        <f t="shared" si="0"/>
        <v>Concrete_GeneralEco_Concrete_0_15percent_Fly_AshGrade 35</v>
      </c>
      <c r="F37">
        <v>0</v>
      </c>
      <c r="G37">
        <v>0.13800000000000001</v>
      </c>
      <c r="H37" s="6" t="s">
        <v>165</v>
      </c>
      <c r="I37" s="6">
        <v>0.14899999999999999</v>
      </c>
      <c r="K37">
        <v>1</v>
      </c>
      <c r="L37" t="s">
        <v>17</v>
      </c>
      <c r="M37">
        <v>1</v>
      </c>
    </row>
    <row r="38" spans="1:13" x14ac:dyDescent="0.25">
      <c r="A38">
        <v>47</v>
      </c>
      <c r="B38" t="s">
        <v>109</v>
      </c>
      <c r="C38" t="s">
        <v>126</v>
      </c>
      <c r="D38" t="s">
        <v>81</v>
      </c>
      <c r="E38" t="str">
        <f t="shared" si="0"/>
        <v>Concrete_GeneralEco_Concrete_0_15percent_Fly_AshGrade 40</v>
      </c>
      <c r="F38">
        <v>0</v>
      </c>
      <c r="G38">
        <v>0.152</v>
      </c>
      <c r="H38" s="6" t="s">
        <v>166</v>
      </c>
      <c r="I38" s="6">
        <v>0.159</v>
      </c>
      <c r="K38">
        <v>1</v>
      </c>
      <c r="L38" t="s">
        <v>17</v>
      </c>
      <c r="M38">
        <v>1</v>
      </c>
    </row>
    <row r="39" spans="1:13" x14ac:dyDescent="0.25">
      <c r="A39">
        <v>48</v>
      </c>
      <c r="B39" t="s">
        <v>109</v>
      </c>
      <c r="C39" t="s">
        <v>126</v>
      </c>
      <c r="D39" t="s">
        <v>82</v>
      </c>
      <c r="E39" t="str">
        <f t="shared" si="0"/>
        <v>Concrete_GeneralEco_Concrete_0_15percent_Fly_AshGrade 50</v>
      </c>
      <c r="F39">
        <v>0</v>
      </c>
      <c r="G39">
        <v>0.17399999999999999</v>
      </c>
      <c r="K39">
        <v>1</v>
      </c>
      <c r="L39" t="s">
        <v>17</v>
      </c>
      <c r="M39">
        <v>1</v>
      </c>
    </row>
    <row r="40" spans="1:13" x14ac:dyDescent="0.25">
      <c r="A40">
        <v>55</v>
      </c>
      <c r="B40" t="s">
        <v>109</v>
      </c>
      <c r="C40" t="s">
        <v>127</v>
      </c>
      <c r="D40" t="s">
        <v>77</v>
      </c>
      <c r="E40" t="str">
        <f t="shared" si="0"/>
        <v>Concrete_GeneralEco_Concrete_0_25percent_GGBSGrade 20</v>
      </c>
      <c r="F40">
        <v>0</v>
      </c>
      <c r="G40">
        <v>9.6000000000000002E-2</v>
      </c>
      <c r="H40" s="6" t="s">
        <v>162</v>
      </c>
      <c r="I40" s="6">
        <v>9.4E-2</v>
      </c>
      <c r="K40">
        <v>1</v>
      </c>
      <c r="L40" t="s">
        <v>17</v>
      </c>
      <c r="M40">
        <v>1</v>
      </c>
    </row>
    <row r="41" spans="1:13" x14ac:dyDescent="0.25">
      <c r="A41">
        <v>56</v>
      </c>
      <c r="B41" t="s">
        <v>109</v>
      </c>
      <c r="C41" t="s">
        <v>127</v>
      </c>
      <c r="D41" t="s">
        <v>84</v>
      </c>
      <c r="E41" t="str">
        <f t="shared" si="0"/>
        <v>Concrete_GeneralEco_Concrete_0_25percent_GGBSGrade 25</v>
      </c>
      <c r="F41">
        <v>0</v>
      </c>
      <c r="G41">
        <v>0.104</v>
      </c>
      <c r="H41" s="6" t="s">
        <v>163</v>
      </c>
      <c r="I41" s="6">
        <v>0.1</v>
      </c>
      <c r="K41">
        <v>1</v>
      </c>
      <c r="L41" t="s">
        <v>17</v>
      </c>
      <c r="M41">
        <v>1</v>
      </c>
    </row>
    <row r="42" spans="1:13" x14ac:dyDescent="0.25">
      <c r="A42">
        <v>57</v>
      </c>
      <c r="B42" t="s">
        <v>109</v>
      </c>
      <c r="C42" t="s">
        <v>127</v>
      </c>
      <c r="D42" t="s">
        <v>79</v>
      </c>
      <c r="E42" t="str">
        <f t="shared" si="0"/>
        <v>Concrete_GeneralEco_Concrete_0_25percent_GGBSGrade 30</v>
      </c>
      <c r="F42">
        <v>0</v>
      </c>
      <c r="G42">
        <v>0.111</v>
      </c>
      <c r="H42" s="6" t="s">
        <v>164</v>
      </c>
      <c r="I42" s="6">
        <v>0.12</v>
      </c>
      <c r="K42">
        <v>1</v>
      </c>
      <c r="L42" t="s">
        <v>17</v>
      </c>
      <c r="M42">
        <v>1</v>
      </c>
    </row>
    <row r="43" spans="1:13" x14ac:dyDescent="0.25">
      <c r="A43">
        <v>58</v>
      </c>
      <c r="B43" t="s">
        <v>109</v>
      </c>
      <c r="C43" t="s">
        <v>127</v>
      </c>
      <c r="D43" t="s">
        <v>80</v>
      </c>
      <c r="E43" t="str">
        <f t="shared" si="0"/>
        <v>Concrete_GeneralEco_Concrete_0_25percent_GGBSGrade 35</v>
      </c>
      <c r="F43">
        <v>0</v>
      </c>
      <c r="G43">
        <v>0.11899999999999999</v>
      </c>
      <c r="H43" s="6" t="s">
        <v>165</v>
      </c>
      <c r="I43" s="6">
        <v>0.129</v>
      </c>
      <c r="K43">
        <v>1</v>
      </c>
      <c r="L43" t="s">
        <v>17</v>
      </c>
      <c r="M43">
        <v>1</v>
      </c>
    </row>
    <row r="44" spans="1:13" x14ac:dyDescent="0.25">
      <c r="A44">
        <v>59</v>
      </c>
      <c r="B44" t="s">
        <v>109</v>
      </c>
      <c r="C44" t="s">
        <v>127</v>
      </c>
      <c r="D44" t="s">
        <v>81</v>
      </c>
      <c r="E44" t="str">
        <f t="shared" si="0"/>
        <v>Concrete_GeneralEco_Concrete_0_25percent_GGBSGrade 40</v>
      </c>
      <c r="F44">
        <v>0</v>
      </c>
      <c r="G44">
        <v>0.13300000000000001</v>
      </c>
      <c r="H44" s="6" t="s">
        <v>166</v>
      </c>
      <c r="I44" s="6">
        <v>0.13800000000000001</v>
      </c>
      <c r="K44">
        <v>1</v>
      </c>
      <c r="L44" t="s">
        <v>17</v>
      </c>
      <c r="M44">
        <v>1</v>
      </c>
    </row>
    <row r="45" spans="1:13" x14ac:dyDescent="0.25">
      <c r="A45">
        <v>60</v>
      </c>
      <c r="B45" t="s">
        <v>109</v>
      </c>
      <c r="C45" t="s">
        <v>127</v>
      </c>
      <c r="D45" t="s">
        <v>82</v>
      </c>
      <c r="E45" t="str">
        <f t="shared" si="0"/>
        <v>Concrete_GeneralEco_Concrete_0_25percent_GGBSGrade 50</v>
      </c>
      <c r="F45">
        <v>0</v>
      </c>
      <c r="G45">
        <v>0.153</v>
      </c>
      <c r="K45">
        <v>1</v>
      </c>
      <c r="L45" t="s">
        <v>17</v>
      </c>
      <c r="M45">
        <v>1</v>
      </c>
    </row>
    <row r="46" spans="1:13" x14ac:dyDescent="0.25">
      <c r="A46">
        <v>49</v>
      </c>
      <c r="B46" t="s">
        <v>109</v>
      </c>
      <c r="C46" t="s">
        <v>128</v>
      </c>
      <c r="D46" t="s">
        <v>77</v>
      </c>
      <c r="E46" t="str">
        <f t="shared" si="0"/>
        <v>Concrete_GeneralEco_Concrete_15_30percent_Fly_AshGrade 20</v>
      </c>
      <c r="F46">
        <v>0</v>
      </c>
      <c r="G46">
        <v>0.1</v>
      </c>
      <c r="H46" s="6" t="s">
        <v>162</v>
      </c>
      <c r="I46" s="6">
        <v>9.9000000000000005E-2</v>
      </c>
      <c r="K46">
        <v>1</v>
      </c>
      <c r="L46" t="s">
        <v>17</v>
      </c>
      <c r="M46">
        <v>1</v>
      </c>
    </row>
    <row r="47" spans="1:13" x14ac:dyDescent="0.25">
      <c r="A47">
        <v>50</v>
      </c>
      <c r="B47" t="s">
        <v>109</v>
      </c>
      <c r="C47" t="s">
        <v>128</v>
      </c>
      <c r="D47" t="s">
        <v>84</v>
      </c>
      <c r="E47" t="str">
        <f t="shared" si="0"/>
        <v>Concrete_GeneralEco_Concrete_15_30percent_Fly_AshGrade 25</v>
      </c>
      <c r="F47">
        <v>0</v>
      </c>
      <c r="G47">
        <v>0.108</v>
      </c>
      <c r="H47" s="6" t="s">
        <v>163</v>
      </c>
      <c r="I47" s="6">
        <v>0.105</v>
      </c>
      <c r="K47">
        <v>1</v>
      </c>
      <c r="L47" t="s">
        <v>17</v>
      </c>
      <c r="M47">
        <v>1</v>
      </c>
    </row>
    <row r="48" spans="1:13" x14ac:dyDescent="0.25">
      <c r="A48">
        <v>51</v>
      </c>
      <c r="B48" t="s">
        <v>109</v>
      </c>
      <c r="C48" t="s">
        <v>128</v>
      </c>
      <c r="D48" t="s">
        <v>79</v>
      </c>
      <c r="E48" t="str">
        <f t="shared" si="0"/>
        <v>Concrete_GeneralEco_Concrete_15_30percent_Fly_AshGrade 30</v>
      </c>
      <c r="F48">
        <v>0</v>
      </c>
      <c r="G48">
        <v>0.115</v>
      </c>
      <c r="H48" s="6" t="s">
        <v>164</v>
      </c>
      <c r="I48" s="6">
        <v>0.125</v>
      </c>
      <c r="K48">
        <v>1</v>
      </c>
      <c r="L48" t="s">
        <v>17</v>
      </c>
      <c r="M48">
        <v>1</v>
      </c>
    </row>
    <row r="49" spans="1:13" x14ac:dyDescent="0.25">
      <c r="A49">
        <v>52</v>
      </c>
      <c r="B49" t="s">
        <v>109</v>
      </c>
      <c r="C49" t="s">
        <v>128</v>
      </c>
      <c r="D49" t="s">
        <v>80</v>
      </c>
      <c r="E49" t="str">
        <f t="shared" si="0"/>
        <v>Concrete_GeneralEco_Concrete_15_30percent_Fly_AshGrade 35</v>
      </c>
      <c r="F49">
        <v>0</v>
      </c>
      <c r="G49">
        <v>0.124</v>
      </c>
      <c r="H49" s="6" t="s">
        <v>165</v>
      </c>
      <c r="I49" s="6">
        <v>0.13300000000000001</v>
      </c>
      <c r="K49">
        <v>1</v>
      </c>
      <c r="L49" t="s">
        <v>17</v>
      </c>
      <c r="M49">
        <v>1</v>
      </c>
    </row>
    <row r="50" spans="1:13" x14ac:dyDescent="0.25">
      <c r="A50">
        <v>53</v>
      </c>
      <c r="B50" t="s">
        <v>109</v>
      </c>
      <c r="C50" t="s">
        <v>128</v>
      </c>
      <c r="D50" t="s">
        <v>81</v>
      </c>
      <c r="E50" t="str">
        <f t="shared" si="0"/>
        <v>Concrete_GeneralEco_Concrete_15_30percent_Fly_AshGrade 40</v>
      </c>
      <c r="F50">
        <v>0</v>
      </c>
      <c r="G50">
        <v>0.13600000000000001</v>
      </c>
      <c r="H50" s="6" t="s">
        <v>166</v>
      </c>
      <c r="I50" s="6">
        <v>0.14199999999999999</v>
      </c>
      <c r="K50">
        <v>1</v>
      </c>
      <c r="L50" t="s">
        <v>17</v>
      </c>
      <c r="M50">
        <v>1</v>
      </c>
    </row>
    <row r="51" spans="1:13" x14ac:dyDescent="0.25">
      <c r="A51">
        <v>54</v>
      </c>
      <c r="B51" t="s">
        <v>109</v>
      </c>
      <c r="C51" t="s">
        <v>128</v>
      </c>
      <c r="D51" t="s">
        <v>82</v>
      </c>
      <c r="E51" t="str">
        <f t="shared" si="0"/>
        <v>Concrete_GeneralEco_Concrete_15_30percent_Fly_AshGrade 50</v>
      </c>
      <c r="F51">
        <v>0</v>
      </c>
      <c r="G51">
        <v>0.155</v>
      </c>
      <c r="K51">
        <v>1</v>
      </c>
      <c r="L51" t="s">
        <v>17</v>
      </c>
      <c r="M51">
        <v>1</v>
      </c>
    </row>
    <row r="52" spans="1:13" x14ac:dyDescent="0.25">
      <c r="A52">
        <v>61</v>
      </c>
      <c r="B52" t="s">
        <v>109</v>
      </c>
      <c r="C52" t="s">
        <v>129</v>
      </c>
      <c r="D52" t="s">
        <v>77</v>
      </c>
      <c r="E52" t="str">
        <f t="shared" si="0"/>
        <v>Concrete_GeneralEco_Concrete_25_50percent_GGBSGrade 20</v>
      </c>
      <c r="F52">
        <v>0</v>
      </c>
      <c r="G52">
        <v>7.0000000000000007E-2</v>
      </c>
      <c r="H52" s="6" t="s">
        <v>162</v>
      </c>
      <c r="I52" s="6">
        <v>6.8000000000000005E-2</v>
      </c>
      <c r="K52">
        <v>1</v>
      </c>
      <c r="L52" t="s">
        <v>17</v>
      </c>
      <c r="M52">
        <v>1</v>
      </c>
    </row>
    <row r="53" spans="1:13" x14ac:dyDescent="0.25">
      <c r="A53">
        <v>62</v>
      </c>
      <c r="B53" t="s">
        <v>109</v>
      </c>
      <c r="C53" t="s">
        <v>129</v>
      </c>
      <c r="D53" t="s">
        <v>84</v>
      </c>
      <c r="E53" t="str">
        <f t="shared" si="0"/>
        <v>Concrete_GeneralEco_Concrete_25_50percent_GGBSGrade 25</v>
      </c>
      <c r="F53">
        <v>0</v>
      </c>
      <c r="G53">
        <v>7.6999999999999999E-2</v>
      </c>
      <c r="H53" s="6" t="s">
        <v>163</v>
      </c>
      <c r="I53" s="6">
        <v>7.1999999999999995E-2</v>
      </c>
      <c r="K53">
        <v>1</v>
      </c>
      <c r="L53" t="s">
        <v>17</v>
      </c>
      <c r="M53">
        <v>1</v>
      </c>
    </row>
    <row r="54" spans="1:13" x14ac:dyDescent="0.25">
      <c r="A54">
        <v>63</v>
      </c>
      <c r="B54" t="s">
        <v>109</v>
      </c>
      <c r="C54" t="s">
        <v>129</v>
      </c>
      <c r="D54" t="s">
        <v>79</v>
      </c>
      <c r="E54" t="str">
        <f t="shared" si="0"/>
        <v>Concrete_GeneralEco_Concrete_25_50percent_GGBSGrade 30</v>
      </c>
      <c r="F54">
        <v>0</v>
      </c>
      <c r="G54">
        <v>8.1000000000000003E-2</v>
      </c>
      <c r="H54" s="6" t="s">
        <v>164</v>
      </c>
      <c r="I54" s="6">
        <v>8.8999999999999996E-2</v>
      </c>
      <c r="K54">
        <v>1</v>
      </c>
      <c r="L54" t="s">
        <v>17</v>
      </c>
      <c r="M54">
        <v>1</v>
      </c>
    </row>
    <row r="55" spans="1:13" x14ac:dyDescent="0.25">
      <c r="A55">
        <v>64</v>
      </c>
      <c r="B55" t="s">
        <v>109</v>
      </c>
      <c r="C55" t="s">
        <v>129</v>
      </c>
      <c r="D55" t="s">
        <v>80</v>
      </c>
      <c r="E55" t="str">
        <f t="shared" si="0"/>
        <v>Concrete_GeneralEco_Concrete_25_50percent_GGBSGrade 35</v>
      </c>
      <c r="F55">
        <v>0</v>
      </c>
      <c r="G55">
        <v>8.7999999999999995E-2</v>
      </c>
      <c r="H55" s="6" t="s">
        <v>165</v>
      </c>
      <c r="I55" s="6">
        <v>9.5000000000000001E-2</v>
      </c>
      <c r="K55">
        <v>1</v>
      </c>
      <c r="L55" t="s">
        <v>17</v>
      </c>
      <c r="M55">
        <v>1</v>
      </c>
    </row>
    <row r="56" spans="1:13" x14ac:dyDescent="0.25">
      <c r="A56">
        <v>65</v>
      </c>
      <c r="B56" t="s">
        <v>109</v>
      </c>
      <c r="C56" t="s">
        <v>129</v>
      </c>
      <c r="D56" t="s">
        <v>81</v>
      </c>
      <c r="E56" t="str">
        <f t="shared" si="0"/>
        <v>Concrete_GeneralEco_Concrete_25_50percent_GGBSGrade 40</v>
      </c>
      <c r="F56">
        <v>0</v>
      </c>
      <c r="G56">
        <v>0.1</v>
      </c>
      <c r="H56" s="6" t="s">
        <v>166</v>
      </c>
      <c r="I56" s="6">
        <v>0.10199999999999999</v>
      </c>
      <c r="K56">
        <v>1</v>
      </c>
      <c r="L56" t="s">
        <v>17</v>
      </c>
      <c r="M56">
        <v>1</v>
      </c>
    </row>
    <row r="57" spans="1:13" x14ac:dyDescent="0.25">
      <c r="A57">
        <v>66</v>
      </c>
      <c r="B57" t="s">
        <v>109</v>
      </c>
      <c r="C57" t="s">
        <v>129</v>
      </c>
      <c r="D57" t="s">
        <v>82</v>
      </c>
      <c r="E57" t="str">
        <f t="shared" si="0"/>
        <v>Concrete_GeneralEco_Concrete_25_50percent_GGBSGrade 50</v>
      </c>
      <c r="F57">
        <v>0</v>
      </c>
      <c r="G57">
        <v>0.115</v>
      </c>
      <c r="K57">
        <v>1</v>
      </c>
      <c r="L57" t="s">
        <v>17</v>
      </c>
      <c r="M57">
        <v>1</v>
      </c>
    </row>
    <row r="58" spans="1:13" x14ac:dyDescent="0.25">
      <c r="A58">
        <v>67</v>
      </c>
      <c r="B58" t="s">
        <v>109</v>
      </c>
      <c r="C58" t="s">
        <v>121</v>
      </c>
      <c r="D58" t="s">
        <v>77</v>
      </c>
      <c r="E58" t="str">
        <f t="shared" si="0"/>
        <v>Concrete_GeneralPrecast_Concrete_NaturalGrade 20</v>
      </c>
      <c r="F58">
        <v>0</v>
      </c>
      <c r="G58">
        <v>0.129</v>
      </c>
      <c r="H58" s="6" t="s">
        <v>167</v>
      </c>
      <c r="I58" s="6">
        <v>0.13900000000000001</v>
      </c>
      <c r="K58">
        <v>1</v>
      </c>
      <c r="L58" t="s">
        <v>17</v>
      </c>
      <c r="M58">
        <v>1</v>
      </c>
    </row>
    <row r="59" spans="1:13" x14ac:dyDescent="0.25">
      <c r="A59">
        <v>68</v>
      </c>
      <c r="B59" t="s">
        <v>109</v>
      </c>
      <c r="C59" t="s">
        <v>121</v>
      </c>
      <c r="D59" t="s">
        <v>84</v>
      </c>
      <c r="E59" t="str">
        <f t="shared" si="0"/>
        <v>Concrete_GeneralPrecast_Concrete_NaturalGrade 25</v>
      </c>
      <c r="F59">
        <v>0</v>
      </c>
      <c r="G59">
        <v>0.13600000000000001</v>
      </c>
      <c r="H59" s="6" t="s">
        <v>168</v>
      </c>
      <c r="I59" s="6">
        <v>0.14699999999999999</v>
      </c>
      <c r="K59">
        <v>1</v>
      </c>
      <c r="L59" t="s">
        <v>17</v>
      </c>
      <c r="M59">
        <v>1</v>
      </c>
    </row>
    <row r="60" spans="1:13" x14ac:dyDescent="0.25">
      <c r="A60">
        <v>69</v>
      </c>
      <c r="B60" t="s">
        <v>109</v>
      </c>
      <c r="C60" t="s">
        <v>121</v>
      </c>
      <c r="D60" t="s">
        <v>79</v>
      </c>
      <c r="E60" t="str">
        <f t="shared" si="0"/>
        <v>Concrete_GeneralPrecast_Concrete_NaturalGrade 30</v>
      </c>
      <c r="F60">
        <v>0</v>
      </c>
      <c r="G60">
        <v>0.14199999999999999</v>
      </c>
      <c r="H60" s="6" t="s">
        <v>169</v>
      </c>
      <c r="I60" s="6">
        <v>0.16800000000000001</v>
      </c>
      <c r="K60">
        <v>1</v>
      </c>
      <c r="L60" t="s">
        <v>17</v>
      </c>
      <c r="M60">
        <v>1</v>
      </c>
    </row>
    <row r="61" spans="1:13" x14ac:dyDescent="0.25">
      <c r="A61">
        <v>70</v>
      </c>
      <c r="B61" t="s">
        <v>109</v>
      </c>
      <c r="C61" t="s">
        <v>121</v>
      </c>
      <c r="D61" t="s">
        <v>80</v>
      </c>
      <c r="E61" t="str">
        <f t="shared" si="0"/>
        <v>Concrete_GeneralPrecast_Concrete_NaturalGrade 35</v>
      </c>
      <c r="F61">
        <v>0</v>
      </c>
      <c r="G61">
        <v>0.14899999999999999</v>
      </c>
      <c r="H61" s="6" t="s">
        <v>170</v>
      </c>
      <c r="I61" s="6">
        <v>0.17899999999999999</v>
      </c>
      <c r="K61">
        <v>1</v>
      </c>
      <c r="L61" t="s">
        <v>17</v>
      </c>
      <c r="M61">
        <v>1</v>
      </c>
    </row>
    <row r="62" spans="1:13" x14ac:dyDescent="0.25">
      <c r="A62">
        <v>71</v>
      </c>
      <c r="B62" t="s">
        <v>109</v>
      </c>
      <c r="C62" t="s">
        <v>121</v>
      </c>
      <c r="D62" t="s">
        <v>81</v>
      </c>
      <c r="E62" t="str">
        <f t="shared" si="0"/>
        <v>Concrete_GeneralPrecast_Concrete_NaturalGrade 40</v>
      </c>
      <c r="F62">
        <v>0</v>
      </c>
      <c r="G62">
        <v>0.161</v>
      </c>
      <c r="H62" s="6" t="s">
        <v>171</v>
      </c>
      <c r="I62" s="6">
        <v>0.191</v>
      </c>
      <c r="K62">
        <v>1</v>
      </c>
      <c r="L62" t="s">
        <v>17</v>
      </c>
      <c r="M62">
        <v>1</v>
      </c>
    </row>
    <row r="63" spans="1:13" x14ac:dyDescent="0.25">
      <c r="A63">
        <v>72</v>
      </c>
      <c r="B63" t="s">
        <v>109</v>
      </c>
      <c r="C63" t="s">
        <v>121</v>
      </c>
      <c r="D63" t="s">
        <v>82</v>
      </c>
      <c r="E63" t="str">
        <f t="shared" si="0"/>
        <v>Concrete_GeneralPrecast_Concrete_NaturalGrade 50</v>
      </c>
      <c r="F63">
        <v>0</v>
      </c>
      <c r="G63">
        <v>0.18</v>
      </c>
      <c r="K63">
        <v>1</v>
      </c>
      <c r="L63" t="s">
        <v>17</v>
      </c>
      <c r="M63">
        <v>1</v>
      </c>
    </row>
    <row r="64" spans="1:13" x14ac:dyDescent="0.25">
      <c r="A64">
        <v>90</v>
      </c>
      <c r="B64" t="s">
        <v>109</v>
      </c>
      <c r="C64" t="s">
        <v>130</v>
      </c>
      <c r="D64" t="s">
        <v>77</v>
      </c>
      <c r="E64" t="str">
        <f t="shared" si="0"/>
        <v>Concrete_GeneralPrecast_Eco_Concrete_0_15percent_Fly_AshGrade 20</v>
      </c>
      <c r="F64">
        <v>0</v>
      </c>
      <c r="G64">
        <v>0.14099999999999999</v>
      </c>
      <c r="H64" s="6" t="s">
        <v>182</v>
      </c>
      <c r="I64" s="6">
        <v>0.13</v>
      </c>
      <c r="K64">
        <v>1</v>
      </c>
      <c r="L64" t="s">
        <v>17</v>
      </c>
      <c r="M64">
        <v>1</v>
      </c>
    </row>
    <row r="65" spans="1:13" x14ac:dyDescent="0.25">
      <c r="A65">
        <v>91</v>
      </c>
      <c r="B65" t="s">
        <v>109</v>
      </c>
      <c r="C65" t="s">
        <v>130</v>
      </c>
      <c r="D65" t="s">
        <v>84</v>
      </c>
      <c r="E65" t="str">
        <f t="shared" si="0"/>
        <v>Concrete_GeneralPrecast_Eco_Concrete_0_15percent_Fly_AshGrade 25</v>
      </c>
      <c r="F65">
        <v>0</v>
      </c>
      <c r="G65">
        <v>0.151</v>
      </c>
      <c r="H65" s="6" t="s">
        <v>183</v>
      </c>
      <c r="I65" s="6">
        <v>0.13700000000000001</v>
      </c>
      <c r="K65">
        <v>1</v>
      </c>
      <c r="L65" t="s">
        <v>17</v>
      </c>
      <c r="M65">
        <v>1</v>
      </c>
    </row>
    <row r="66" spans="1:13" x14ac:dyDescent="0.25">
      <c r="A66">
        <v>92</v>
      </c>
      <c r="B66" t="s">
        <v>109</v>
      </c>
      <c r="C66" t="s">
        <v>130</v>
      </c>
      <c r="D66" t="s">
        <v>79</v>
      </c>
      <c r="E66" t="str">
        <f t="shared" ref="E66:E112" si="1">CONCATENATE(B66,C66,D66)</f>
        <v>Concrete_GeneralPrecast_Eco_Concrete_0_15percent_Fly_AshGrade 30</v>
      </c>
      <c r="F66">
        <v>0</v>
      </c>
      <c r="G66">
        <v>0.16700000000000001</v>
      </c>
      <c r="H66" s="6" t="s">
        <v>184</v>
      </c>
      <c r="I66" s="6">
        <v>0.158</v>
      </c>
      <c r="K66">
        <v>1</v>
      </c>
      <c r="L66" t="s">
        <v>17</v>
      </c>
      <c r="M66">
        <v>1</v>
      </c>
    </row>
    <row r="67" spans="1:13" x14ac:dyDescent="0.25">
      <c r="A67">
        <v>93</v>
      </c>
      <c r="B67" t="s">
        <v>109</v>
      </c>
      <c r="C67" t="s">
        <v>130</v>
      </c>
      <c r="D67" t="s">
        <v>80</v>
      </c>
      <c r="E67" t="str">
        <f t="shared" si="1"/>
        <v>Concrete_GeneralPrecast_Eco_Concrete_0_15percent_Fly_AshGrade 35</v>
      </c>
      <c r="F67">
        <v>0</v>
      </c>
      <c r="G67">
        <v>0.159</v>
      </c>
      <c r="H67" s="6" t="s">
        <v>185</v>
      </c>
      <c r="I67" s="6">
        <v>0.16700000000000001</v>
      </c>
      <c r="K67">
        <v>1</v>
      </c>
      <c r="L67" t="s">
        <v>17</v>
      </c>
      <c r="M67">
        <v>1</v>
      </c>
    </row>
    <row r="68" spans="1:13" x14ac:dyDescent="0.25">
      <c r="A68">
        <v>94</v>
      </c>
      <c r="B68" t="s">
        <v>109</v>
      </c>
      <c r="C68" t="s">
        <v>130</v>
      </c>
      <c r="D68" t="s">
        <v>81</v>
      </c>
      <c r="E68" t="str">
        <f t="shared" si="1"/>
        <v>Concrete_GeneralPrecast_Eco_Concrete_0_15percent_Fly_AshGrade 40</v>
      </c>
      <c r="F68">
        <v>0</v>
      </c>
      <c r="G68">
        <v>0.18099999999999999</v>
      </c>
      <c r="H68" s="6" t="s">
        <v>186</v>
      </c>
      <c r="I68" s="6">
        <v>0.17699999999999999</v>
      </c>
      <c r="K68">
        <v>1</v>
      </c>
      <c r="L68" t="s">
        <v>17</v>
      </c>
      <c r="M68">
        <v>1</v>
      </c>
    </row>
    <row r="69" spans="1:13" x14ac:dyDescent="0.25">
      <c r="A69">
        <v>95</v>
      </c>
      <c r="B69" t="s">
        <v>109</v>
      </c>
      <c r="C69" t="s">
        <v>130</v>
      </c>
      <c r="D69" t="s">
        <v>82</v>
      </c>
      <c r="E69" t="str">
        <f t="shared" si="1"/>
        <v>Concrete_GeneralPrecast_Eco_Concrete_0_15percent_Fly_AshGrade 50</v>
      </c>
      <c r="F69">
        <v>0</v>
      </c>
      <c r="G69">
        <v>0.20300000000000001</v>
      </c>
      <c r="K69">
        <v>1</v>
      </c>
      <c r="L69" t="s">
        <v>17</v>
      </c>
      <c r="M69">
        <v>1</v>
      </c>
    </row>
    <row r="70" spans="1:13" x14ac:dyDescent="0.25">
      <c r="A70">
        <v>96</v>
      </c>
      <c r="B70" t="s">
        <v>109</v>
      </c>
      <c r="C70" t="s">
        <v>131</v>
      </c>
      <c r="D70" t="s">
        <v>77</v>
      </c>
      <c r="E70" t="str">
        <f t="shared" si="1"/>
        <v>Concrete_GeneralPrecast_Eco_Concrete_0_25percent_GGBSGrade 20</v>
      </c>
      <c r="F70">
        <v>0</v>
      </c>
      <c r="G70">
        <v>0.125</v>
      </c>
      <c r="H70" s="6" t="s">
        <v>172</v>
      </c>
      <c r="I70" s="6">
        <v>0.113</v>
      </c>
      <c r="K70">
        <v>1</v>
      </c>
      <c r="L70" t="s">
        <v>17</v>
      </c>
      <c r="M70">
        <v>1</v>
      </c>
    </row>
    <row r="71" spans="1:13" x14ac:dyDescent="0.25">
      <c r="A71">
        <v>97</v>
      </c>
      <c r="B71" t="s">
        <v>109</v>
      </c>
      <c r="C71" t="s">
        <v>131</v>
      </c>
      <c r="D71" t="s">
        <v>84</v>
      </c>
      <c r="E71" t="str">
        <f t="shared" si="1"/>
        <v>Concrete_GeneralPrecast_Eco_Concrete_0_25percent_GGBSGrade 25</v>
      </c>
      <c r="F71">
        <v>0</v>
      </c>
      <c r="G71">
        <v>0.13300000000000001</v>
      </c>
      <c r="H71" s="6" t="s">
        <v>173</v>
      </c>
      <c r="I71" s="6">
        <v>0.11899999999999999</v>
      </c>
      <c r="K71">
        <v>1</v>
      </c>
      <c r="L71" t="s">
        <v>17</v>
      </c>
      <c r="M71">
        <v>1</v>
      </c>
    </row>
    <row r="72" spans="1:13" x14ac:dyDescent="0.25">
      <c r="A72">
        <v>98</v>
      </c>
      <c r="B72" t="s">
        <v>109</v>
      </c>
      <c r="C72" t="s">
        <v>131</v>
      </c>
      <c r="D72" t="s">
        <v>79</v>
      </c>
      <c r="E72" t="str">
        <f t="shared" si="1"/>
        <v>Concrete_GeneralPrecast_Eco_Concrete_0_25percent_GGBSGrade 30</v>
      </c>
      <c r="F72">
        <v>0</v>
      </c>
      <c r="G72">
        <v>0.14000000000000001</v>
      </c>
      <c r="H72" s="6" t="s">
        <v>175</v>
      </c>
      <c r="I72" s="6">
        <v>0.13900000000000001</v>
      </c>
      <c r="K72">
        <v>1</v>
      </c>
      <c r="L72" t="s">
        <v>17</v>
      </c>
      <c r="M72">
        <v>1</v>
      </c>
    </row>
    <row r="73" spans="1:13" x14ac:dyDescent="0.25">
      <c r="A73">
        <v>99</v>
      </c>
      <c r="B73" t="s">
        <v>109</v>
      </c>
      <c r="C73" t="s">
        <v>131</v>
      </c>
      <c r="D73" t="s">
        <v>80</v>
      </c>
      <c r="E73" t="str">
        <f t="shared" si="1"/>
        <v>Concrete_GeneralPrecast_Eco_Concrete_0_25percent_GGBSGrade 35</v>
      </c>
      <c r="F73">
        <v>0</v>
      </c>
      <c r="G73">
        <v>0.14799999999999999</v>
      </c>
      <c r="H73" s="6" t="s">
        <v>174</v>
      </c>
      <c r="I73" s="6">
        <v>0.14799999999999999</v>
      </c>
      <c r="K73">
        <v>1</v>
      </c>
      <c r="L73" t="s">
        <v>17</v>
      </c>
      <c r="M73">
        <v>1</v>
      </c>
    </row>
    <row r="74" spans="1:13" x14ac:dyDescent="0.25">
      <c r="A74">
        <v>100</v>
      </c>
      <c r="B74" t="s">
        <v>109</v>
      </c>
      <c r="C74" t="s">
        <v>131</v>
      </c>
      <c r="D74" t="s">
        <v>81</v>
      </c>
      <c r="E74" t="str">
        <f t="shared" si="1"/>
        <v>Concrete_GeneralPrecast_Eco_Concrete_0_25percent_GGBSGrade 40</v>
      </c>
      <c r="F74">
        <v>0</v>
      </c>
      <c r="G74">
        <v>0.16200000000000001</v>
      </c>
      <c r="H74" s="6" t="s">
        <v>176</v>
      </c>
      <c r="I74" s="6">
        <v>0.157</v>
      </c>
      <c r="K74">
        <v>1</v>
      </c>
      <c r="L74" t="s">
        <v>17</v>
      </c>
      <c r="M74">
        <v>1</v>
      </c>
    </row>
    <row r="75" spans="1:13" x14ac:dyDescent="0.25">
      <c r="A75">
        <v>101</v>
      </c>
      <c r="B75" t="s">
        <v>109</v>
      </c>
      <c r="C75" t="s">
        <v>131</v>
      </c>
      <c r="D75" t="s">
        <v>82</v>
      </c>
      <c r="E75" t="str">
        <f t="shared" si="1"/>
        <v>Concrete_GeneralPrecast_Eco_Concrete_0_25percent_GGBSGrade 50</v>
      </c>
      <c r="F75">
        <v>0</v>
      </c>
      <c r="G75">
        <v>0.182</v>
      </c>
      <c r="K75">
        <v>1</v>
      </c>
      <c r="L75" t="s">
        <v>17</v>
      </c>
      <c r="M75">
        <v>1</v>
      </c>
    </row>
    <row r="76" spans="1:13" x14ac:dyDescent="0.25">
      <c r="A76">
        <v>73</v>
      </c>
      <c r="B76" t="s">
        <v>109</v>
      </c>
      <c r="C76" t="s">
        <v>132</v>
      </c>
      <c r="D76" t="s">
        <v>77</v>
      </c>
      <c r="E76" t="str">
        <f t="shared" si="1"/>
        <v>Concrete_GeneralPrecast_Eco_Concrete_15_30percent_Fly_AshGrade 20</v>
      </c>
      <c r="F76">
        <v>0</v>
      </c>
      <c r="G76">
        <v>0.129</v>
      </c>
      <c r="H76" s="6" t="s">
        <v>187</v>
      </c>
      <c r="I76" s="6">
        <v>0.11700000000000001</v>
      </c>
      <c r="K76">
        <v>1</v>
      </c>
      <c r="L76" t="s">
        <v>17</v>
      </c>
      <c r="M76">
        <v>1</v>
      </c>
    </row>
    <row r="77" spans="1:13" x14ac:dyDescent="0.25">
      <c r="A77">
        <v>74</v>
      </c>
      <c r="B77" t="s">
        <v>109</v>
      </c>
      <c r="C77" t="s">
        <v>132</v>
      </c>
      <c r="D77" t="s">
        <v>84</v>
      </c>
      <c r="E77" t="str">
        <f t="shared" si="1"/>
        <v>Concrete_GeneralPrecast_Eco_Concrete_15_30percent_Fly_AshGrade 25</v>
      </c>
      <c r="F77">
        <v>0</v>
      </c>
      <c r="G77">
        <v>0.13700000000000001</v>
      </c>
      <c r="H77" s="6" t="s">
        <v>188</v>
      </c>
      <c r="I77" s="6">
        <v>0.124</v>
      </c>
      <c r="K77">
        <v>1</v>
      </c>
      <c r="L77" t="s">
        <v>17</v>
      </c>
      <c r="M77">
        <v>1</v>
      </c>
    </row>
    <row r="78" spans="1:13" x14ac:dyDescent="0.25">
      <c r="A78">
        <v>75</v>
      </c>
      <c r="B78" t="s">
        <v>109</v>
      </c>
      <c r="C78" t="s">
        <v>132</v>
      </c>
      <c r="D78" t="s">
        <v>79</v>
      </c>
      <c r="E78" t="str">
        <f t="shared" si="1"/>
        <v>Concrete_GeneralPrecast_Eco_Concrete_15_30percent_Fly_AshGrade 30</v>
      </c>
      <c r="F78">
        <v>0</v>
      </c>
      <c r="G78">
        <v>0.14399999999999999</v>
      </c>
      <c r="H78" s="6" t="s">
        <v>189</v>
      </c>
      <c r="I78" s="6">
        <v>0.14399999999999999</v>
      </c>
      <c r="K78">
        <v>1</v>
      </c>
      <c r="L78" t="s">
        <v>17</v>
      </c>
      <c r="M78">
        <v>1</v>
      </c>
    </row>
    <row r="79" spans="1:13" x14ac:dyDescent="0.25">
      <c r="A79">
        <v>76</v>
      </c>
      <c r="B79" t="s">
        <v>109</v>
      </c>
      <c r="C79" t="s">
        <v>132</v>
      </c>
      <c r="D79" t="s">
        <v>80</v>
      </c>
      <c r="E79" t="str">
        <f t="shared" si="1"/>
        <v>Concrete_GeneralPrecast_Eco_Concrete_15_30percent_Fly_AshGrade 35</v>
      </c>
      <c r="F79">
        <v>0</v>
      </c>
      <c r="G79">
        <v>0.153</v>
      </c>
      <c r="H79" s="6" t="s">
        <v>190</v>
      </c>
      <c r="I79" s="6">
        <v>0.151</v>
      </c>
      <c r="K79">
        <v>1</v>
      </c>
      <c r="L79" t="s">
        <v>17</v>
      </c>
      <c r="M79">
        <v>1</v>
      </c>
    </row>
    <row r="80" spans="1:13" x14ac:dyDescent="0.25">
      <c r="A80">
        <v>77</v>
      </c>
      <c r="B80" t="s">
        <v>109</v>
      </c>
      <c r="C80" t="s">
        <v>132</v>
      </c>
      <c r="D80" t="s">
        <v>81</v>
      </c>
      <c r="E80" t="str">
        <f t="shared" si="1"/>
        <v>Concrete_GeneralPrecast_Eco_Concrete_15_30percent_Fly_AshGrade 40</v>
      </c>
      <c r="F80">
        <v>0</v>
      </c>
      <c r="G80">
        <v>0.16500000000000001</v>
      </c>
      <c r="H80" s="6" t="s">
        <v>191</v>
      </c>
      <c r="I80" s="6">
        <v>0.16</v>
      </c>
      <c r="K80">
        <v>1</v>
      </c>
      <c r="L80" t="s">
        <v>17</v>
      </c>
      <c r="M80">
        <v>1</v>
      </c>
    </row>
    <row r="81" spans="1:13" x14ac:dyDescent="0.25">
      <c r="A81">
        <v>78</v>
      </c>
      <c r="B81" t="s">
        <v>109</v>
      </c>
      <c r="C81" t="s">
        <v>132</v>
      </c>
      <c r="D81" t="s">
        <v>82</v>
      </c>
      <c r="E81" t="str">
        <f t="shared" si="1"/>
        <v>Concrete_GeneralPrecast_Eco_Concrete_15_30percent_Fly_AshGrade 50</v>
      </c>
      <c r="F81">
        <v>0</v>
      </c>
      <c r="G81">
        <v>0.184</v>
      </c>
      <c r="K81">
        <v>1</v>
      </c>
      <c r="L81" t="s">
        <v>17</v>
      </c>
      <c r="M81">
        <v>1</v>
      </c>
    </row>
    <row r="82" spans="1:13" x14ac:dyDescent="0.25">
      <c r="A82">
        <v>79</v>
      </c>
      <c r="B82" t="s">
        <v>109</v>
      </c>
      <c r="C82" t="s">
        <v>133</v>
      </c>
      <c r="D82" t="s">
        <v>77</v>
      </c>
      <c r="E82" t="str">
        <f t="shared" si="1"/>
        <v>Concrete_GeneralPrecast_Eco_Concrete_25_50percent_GGBSGrade 20</v>
      </c>
      <c r="F82">
        <v>0</v>
      </c>
      <c r="G82">
        <v>9.9000000000000005E-2</v>
      </c>
      <c r="H82" s="6" t="s">
        <v>177</v>
      </c>
      <c r="I82" s="6">
        <v>8.5999999999999993E-2</v>
      </c>
      <c r="K82">
        <v>1</v>
      </c>
      <c r="L82" t="s">
        <v>17</v>
      </c>
      <c r="M82">
        <v>1</v>
      </c>
    </row>
    <row r="83" spans="1:13" x14ac:dyDescent="0.25">
      <c r="A83">
        <v>80</v>
      </c>
      <c r="B83" t="s">
        <v>109</v>
      </c>
      <c r="C83" t="s">
        <v>133</v>
      </c>
      <c r="D83" t="s">
        <v>84</v>
      </c>
      <c r="E83" t="str">
        <f t="shared" si="1"/>
        <v>Concrete_GeneralPrecast_Eco_Concrete_25_50percent_GGBSGrade 25</v>
      </c>
      <c r="F83">
        <v>0</v>
      </c>
      <c r="G83">
        <v>0.106</v>
      </c>
      <c r="H83" s="6" t="s">
        <v>178</v>
      </c>
      <c r="I83" s="6">
        <v>0.09</v>
      </c>
      <c r="K83">
        <v>1</v>
      </c>
      <c r="L83" t="s">
        <v>17</v>
      </c>
      <c r="M83">
        <v>1</v>
      </c>
    </row>
    <row r="84" spans="1:13" x14ac:dyDescent="0.25">
      <c r="A84">
        <v>86</v>
      </c>
      <c r="B84" t="s">
        <v>109</v>
      </c>
      <c r="C84" t="s">
        <v>133</v>
      </c>
      <c r="D84" t="s">
        <v>79</v>
      </c>
      <c r="E84" t="str">
        <f t="shared" si="1"/>
        <v>Concrete_GeneralPrecast_Eco_Concrete_25_50percent_GGBSGrade 30</v>
      </c>
      <c r="F84">
        <v>0</v>
      </c>
      <c r="G84">
        <v>0.11</v>
      </c>
      <c r="H84" s="6" t="s">
        <v>179</v>
      </c>
      <c r="I84" s="6">
        <v>0.107</v>
      </c>
      <c r="K84">
        <v>1</v>
      </c>
      <c r="L84" t="s">
        <v>17</v>
      </c>
      <c r="M84">
        <v>1</v>
      </c>
    </row>
    <row r="85" spans="1:13" x14ac:dyDescent="0.25">
      <c r="A85">
        <v>87</v>
      </c>
      <c r="B85" t="s">
        <v>109</v>
      </c>
      <c r="C85" t="s">
        <v>133</v>
      </c>
      <c r="D85" t="s">
        <v>80</v>
      </c>
      <c r="E85" t="str">
        <f t="shared" si="1"/>
        <v>Concrete_GeneralPrecast_Eco_Concrete_25_50percent_GGBSGrade 35</v>
      </c>
      <c r="F85">
        <v>0</v>
      </c>
      <c r="G85">
        <v>0.11700000000000001</v>
      </c>
      <c r="H85" s="6" t="s">
        <v>180</v>
      </c>
      <c r="I85" s="6">
        <v>0.114</v>
      </c>
      <c r="K85">
        <v>1</v>
      </c>
      <c r="L85" t="s">
        <v>17</v>
      </c>
      <c r="M85">
        <v>1</v>
      </c>
    </row>
    <row r="86" spans="1:13" x14ac:dyDescent="0.25">
      <c r="A86">
        <v>88</v>
      </c>
      <c r="B86" t="s">
        <v>109</v>
      </c>
      <c r="C86" t="s">
        <v>133</v>
      </c>
      <c r="D86" t="s">
        <v>81</v>
      </c>
      <c r="E86" t="str">
        <f t="shared" si="1"/>
        <v>Concrete_GeneralPrecast_Eco_Concrete_25_50percent_GGBSGrade 40</v>
      </c>
      <c r="F86">
        <v>0</v>
      </c>
      <c r="G86">
        <v>0.129</v>
      </c>
      <c r="H86" s="6" t="s">
        <v>181</v>
      </c>
      <c r="I86" s="6">
        <v>0.12</v>
      </c>
      <c r="K86">
        <v>1</v>
      </c>
      <c r="L86" t="s">
        <v>17</v>
      </c>
      <c r="M86">
        <v>1</v>
      </c>
    </row>
    <row r="87" spans="1:13" x14ac:dyDescent="0.25">
      <c r="A87">
        <v>89</v>
      </c>
      <c r="B87" t="s">
        <v>109</v>
      </c>
      <c r="C87" t="s">
        <v>133</v>
      </c>
      <c r="D87" t="s">
        <v>82</v>
      </c>
      <c r="E87" t="str">
        <f t="shared" si="1"/>
        <v>Concrete_GeneralPrecast_Eco_Concrete_25_50percent_GGBSGrade 50</v>
      </c>
      <c r="F87">
        <v>0</v>
      </c>
      <c r="G87">
        <v>0.14399999999999999</v>
      </c>
      <c r="K87">
        <v>1</v>
      </c>
      <c r="L87" t="s">
        <v>17</v>
      </c>
      <c r="M87">
        <v>1</v>
      </c>
    </row>
    <row r="88" spans="1:13" x14ac:dyDescent="0.25">
      <c r="A88">
        <v>26</v>
      </c>
      <c r="B88" t="s">
        <v>40</v>
      </c>
      <c r="C88" t="s">
        <v>116</v>
      </c>
      <c r="D88" t="s">
        <v>56</v>
      </c>
      <c r="E88" t="str">
        <f t="shared" si="1"/>
        <v>GlassFibre_GlassFibre Glass</v>
      </c>
      <c r="F88">
        <v>0</v>
      </c>
      <c r="G88">
        <v>1.5</v>
      </c>
      <c r="K88">
        <v>1</v>
      </c>
      <c r="L88" t="s">
        <v>17</v>
      </c>
      <c r="M88">
        <v>1</v>
      </c>
    </row>
    <row r="89" spans="1:13" x14ac:dyDescent="0.25">
      <c r="A89">
        <v>24</v>
      </c>
      <c r="B89" t="s">
        <v>40</v>
      </c>
      <c r="C89" t="s">
        <v>40</v>
      </c>
      <c r="D89" t="s">
        <v>40</v>
      </c>
      <c r="E89" t="str">
        <f t="shared" si="1"/>
        <v>GlassGlassGlass</v>
      </c>
      <c r="F89">
        <v>0</v>
      </c>
      <c r="G89">
        <v>0.91</v>
      </c>
      <c r="H89" s="6" t="s">
        <v>192</v>
      </c>
      <c r="I89" s="6">
        <v>1.44</v>
      </c>
      <c r="K89">
        <v>1</v>
      </c>
      <c r="L89" t="s">
        <v>17</v>
      </c>
      <c r="M89">
        <v>1</v>
      </c>
    </row>
    <row r="90" spans="1:13" x14ac:dyDescent="0.25">
      <c r="H90" s="6" t="s">
        <v>194</v>
      </c>
      <c r="I90" s="6">
        <v>1.63</v>
      </c>
    </row>
    <row r="91" spans="1:13" x14ac:dyDescent="0.25">
      <c r="H91" s="6" t="s">
        <v>195</v>
      </c>
      <c r="I91" s="6">
        <v>1.75</v>
      </c>
    </row>
    <row r="92" spans="1:13" x14ac:dyDescent="0.25">
      <c r="H92" s="6" t="s">
        <v>196</v>
      </c>
      <c r="I92" s="6">
        <v>3.1</v>
      </c>
    </row>
    <row r="93" spans="1:13" x14ac:dyDescent="0.25">
      <c r="A93">
        <v>27</v>
      </c>
      <c r="B93" t="s">
        <v>40</v>
      </c>
      <c r="C93" t="s">
        <v>117</v>
      </c>
      <c r="D93" t="s">
        <v>57</v>
      </c>
      <c r="E93" t="str">
        <f t="shared" si="1"/>
        <v>GlassLaminated_GlassLaminated Glass</v>
      </c>
      <c r="F93">
        <v>0</v>
      </c>
      <c r="G93">
        <v>3.5009999999999999</v>
      </c>
      <c r="K93">
        <v>1</v>
      </c>
      <c r="L93" t="s">
        <v>58</v>
      </c>
      <c r="M93">
        <v>1</v>
      </c>
    </row>
    <row r="94" spans="1:13" x14ac:dyDescent="0.25">
      <c r="A94">
        <v>25</v>
      </c>
      <c r="B94" t="s">
        <v>40</v>
      </c>
      <c r="C94" t="s">
        <v>118</v>
      </c>
      <c r="D94" t="s">
        <v>55</v>
      </c>
      <c r="E94" t="str">
        <f t="shared" si="1"/>
        <v>GlassRecycled_GlassRecycled Glass</v>
      </c>
      <c r="F94">
        <v>0</v>
      </c>
      <c r="G94">
        <v>0.59</v>
      </c>
      <c r="K94">
        <v>1</v>
      </c>
      <c r="L94" t="s">
        <v>17</v>
      </c>
      <c r="M94">
        <v>1</v>
      </c>
    </row>
    <row r="95" spans="1:13" x14ac:dyDescent="0.25">
      <c r="A95">
        <v>15</v>
      </c>
      <c r="B95" t="s">
        <v>40</v>
      </c>
      <c r="C95" t="s">
        <v>122</v>
      </c>
      <c r="D95" t="s">
        <v>41</v>
      </c>
      <c r="E95" t="str">
        <f t="shared" si="1"/>
        <v>GlassTampered_or_Toughened_GlassTampered/Toughened Glass</v>
      </c>
      <c r="F95">
        <v>0</v>
      </c>
      <c r="G95">
        <v>1.35</v>
      </c>
      <c r="H95" s="6" t="s">
        <v>193</v>
      </c>
      <c r="I95" s="6">
        <v>1.67</v>
      </c>
      <c r="K95">
        <v>1</v>
      </c>
      <c r="L95" t="s">
        <v>17</v>
      </c>
      <c r="M95">
        <v>1</v>
      </c>
    </row>
    <row r="96" spans="1:13" x14ac:dyDescent="0.25">
      <c r="A96">
        <v>16</v>
      </c>
      <c r="B96" t="s">
        <v>42</v>
      </c>
      <c r="C96" t="s">
        <v>43</v>
      </c>
      <c r="D96" t="s">
        <v>44</v>
      </c>
      <c r="E96" t="str">
        <f t="shared" si="1"/>
        <v>OthersAluminiumCast products</v>
      </c>
      <c r="F96">
        <v>0</v>
      </c>
      <c r="G96">
        <v>13.1</v>
      </c>
      <c r="H96" s="6" t="s">
        <v>147</v>
      </c>
      <c r="I96" s="6">
        <v>13.2</v>
      </c>
      <c r="K96">
        <v>1</v>
      </c>
      <c r="L96" t="s">
        <v>17</v>
      </c>
      <c r="M96">
        <v>1</v>
      </c>
    </row>
    <row r="97" spans="1:13" ht="90" x14ac:dyDescent="0.25">
      <c r="H97" s="11" t="s">
        <v>43</v>
      </c>
      <c r="I97" s="12"/>
      <c r="J97" s="13" t="s">
        <v>141</v>
      </c>
    </row>
    <row r="98" spans="1:13" x14ac:dyDescent="0.25">
      <c r="H98" s="14" t="s">
        <v>142</v>
      </c>
      <c r="I98" s="6">
        <v>13.1</v>
      </c>
      <c r="J98" s="15"/>
    </row>
    <row r="99" spans="1:13" x14ac:dyDescent="0.25">
      <c r="H99" s="14" t="s">
        <v>143</v>
      </c>
      <c r="I99" s="6">
        <v>13</v>
      </c>
      <c r="J99" s="15"/>
    </row>
    <row r="100" spans="1:13" x14ac:dyDescent="0.25">
      <c r="H100" s="14" t="s">
        <v>144</v>
      </c>
      <c r="I100" s="6">
        <v>13.8</v>
      </c>
      <c r="J100" s="15"/>
    </row>
    <row r="101" spans="1:13" x14ac:dyDescent="0.25">
      <c r="H101" s="14" t="s">
        <v>145</v>
      </c>
      <c r="I101" s="6">
        <v>13.2</v>
      </c>
      <c r="J101" s="15"/>
    </row>
    <row r="102" spans="1:13" x14ac:dyDescent="0.25">
      <c r="H102" s="16" t="s">
        <v>146</v>
      </c>
      <c r="I102" s="5">
        <v>13.2</v>
      </c>
      <c r="J102" s="17"/>
    </row>
    <row r="103" spans="1:13" x14ac:dyDescent="0.25">
      <c r="A103" s="9">
        <v>17</v>
      </c>
      <c r="B103" t="s">
        <v>42</v>
      </c>
      <c r="C103" t="s">
        <v>45</v>
      </c>
      <c r="D103" t="s">
        <v>46</v>
      </c>
      <c r="E103" t="str">
        <f t="shared" si="1"/>
        <v>OthersBricksGeneral clay bricks</v>
      </c>
      <c r="F103">
        <v>0</v>
      </c>
      <c r="G103">
        <v>0.24</v>
      </c>
      <c r="H103" s="6" t="s">
        <v>156</v>
      </c>
      <c r="I103" s="6">
        <v>0.21299999999999999</v>
      </c>
      <c r="K103">
        <v>1</v>
      </c>
      <c r="L103" t="s">
        <v>17</v>
      </c>
      <c r="M103">
        <v>0</v>
      </c>
    </row>
    <row r="104" spans="1:13" x14ac:dyDescent="0.25">
      <c r="A104">
        <v>19</v>
      </c>
      <c r="B104" t="s">
        <v>42</v>
      </c>
      <c r="C104" t="s">
        <v>47</v>
      </c>
      <c r="D104" t="s">
        <v>49</v>
      </c>
      <c r="E104" t="str">
        <f t="shared" si="1"/>
        <v>OthersPaintSolventborne</v>
      </c>
      <c r="F104">
        <v>0</v>
      </c>
      <c r="G104">
        <v>3.76</v>
      </c>
      <c r="K104">
        <v>1</v>
      </c>
      <c r="L104" t="s">
        <v>17</v>
      </c>
      <c r="M104">
        <v>1</v>
      </c>
    </row>
    <row r="105" spans="1:13" x14ac:dyDescent="0.25">
      <c r="A105">
        <v>18</v>
      </c>
      <c r="B105" t="s">
        <v>42</v>
      </c>
      <c r="C105" t="s">
        <v>47</v>
      </c>
      <c r="D105" t="s">
        <v>48</v>
      </c>
      <c r="E105" t="str">
        <f t="shared" si="1"/>
        <v>OthersPaintWaterborne</v>
      </c>
      <c r="F105">
        <v>0</v>
      </c>
      <c r="G105">
        <v>2.54</v>
      </c>
      <c r="K105">
        <v>1</v>
      </c>
      <c r="L105" t="s">
        <v>17</v>
      </c>
      <c r="M105">
        <v>1</v>
      </c>
    </row>
    <row r="106" spans="1:13" x14ac:dyDescent="0.25">
      <c r="A106">
        <v>20</v>
      </c>
      <c r="B106" t="s">
        <v>42</v>
      </c>
      <c r="C106" t="s">
        <v>50</v>
      </c>
      <c r="D106" t="s">
        <v>51</v>
      </c>
      <c r="E106" t="str">
        <f t="shared" si="1"/>
        <v>OthersTilesCeramic</v>
      </c>
      <c r="F106">
        <v>0</v>
      </c>
      <c r="G106">
        <v>0.78</v>
      </c>
      <c r="K106">
        <v>1</v>
      </c>
      <c r="L106" t="s">
        <v>17</v>
      </c>
      <c r="M106">
        <v>1</v>
      </c>
    </row>
    <row r="107" spans="1:13" x14ac:dyDescent="0.25">
      <c r="A107">
        <v>22</v>
      </c>
      <c r="B107" t="s">
        <v>42</v>
      </c>
      <c r="C107" t="s">
        <v>50</v>
      </c>
      <c r="D107" t="s">
        <v>53</v>
      </c>
      <c r="E107" t="str">
        <f t="shared" si="1"/>
        <v>OthersTilesMarble</v>
      </c>
      <c r="F107">
        <v>0</v>
      </c>
      <c r="G107">
        <v>0.21</v>
      </c>
      <c r="K107">
        <v>1</v>
      </c>
      <c r="L107" t="s">
        <v>17</v>
      </c>
      <c r="M107">
        <v>1</v>
      </c>
    </row>
    <row r="108" spans="1:13" x14ac:dyDescent="0.25">
      <c r="A108">
        <v>28</v>
      </c>
      <c r="B108" t="s">
        <v>42</v>
      </c>
      <c r="C108" t="s">
        <v>59</v>
      </c>
      <c r="D108" t="s">
        <v>60</v>
      </c>
      <c r="E108" t="str">
        <f t="shared" si="1"/>
        <v>OthersTimberGeneral Timber</v>
      </c>
      <c r="F108">
        <v>0</v>
      </c>
      <c r="G108">
        <v>0.72</v>
      </c>
      <c r="K108">
        <v>1</v>
      </c>
      <c r="L108" t="s">
        <v>61</v>
      </c>
      <c r="M108">
        <v>1</v>
      </c>
    </row>
    <row r="109" spans="1:13" x14ac:dyDescent="0.25">
      <c r="A109">
        <v>35</v>
      </c>
      <c r="B109" t="s">
        <v>42</v>
      </c>
      <c r="C109" t="s">
        <v>59</v>
      </c>
      <c r="D109" t="s">
        <v>73</v>
      </c>
      <c r="E109" t="str">
        <f t="shared" si="1"/>
        <v>OthersTimberGlue Laminated Timber</v>
      </c>
      <c r="F109">
        <v>0</v>
      </c>
      <c r="G109">
        <v>0.87</v>
      </c>
      <c r="K109">
        <v>1</v>
      </c>
      <c r="L109" t="s">
        <v>61</v>
      </c>
      <c r="M109">
        <v>1</v>
      </c>
    </row>
    <row r="110" spans="1:13" x14ac:dyDescent="0.25">
      <c r="A110">
        <v>36</v>
      </c>
      <c r="B110" t="s">
        <v>42</v>
      </c>
      <c r="C110" t="s">
        <v>59</v>
      </c>
      <c r="D110" t="s">
        <v>74</v>
      </c>
      <c r="E110" t="str">
        <f t="shared" si="1"/>
        <v>OthersTimberPlywood</v>
      </c>
      <c r="F110">
        <v>0</v>
      </c>
      <c r="G110">
        <v>1.1000000000000001</v>
      </c>
      <c r="K110">
        <v>1</v>
      </c>
      <c r="L110" t="s">
        <v>75</v>
      </c>
      <c r="M110">
        <v>1</v>
      </c>
    </row>
    <row r="111" spans="1:13" x14ac:dyDescent="0.25">
      <c r="A111">
        <v>1</v>
      </c>
      <c r="B111" t="s">
        <v>9</v>
      </c>
      <c r="C111" t="s">
        <v>119</v>
      </c>
      <c r="D111" t="s">
        <v>10</v>
      </c>
      <c r="E111" t="str">
        <f t="shared" si="1"/>
        <v>SteelPrimary_SteelPrimary Steel</v>
      </c>
      <c r="F111">
        <v>0</v>
      </c>
      <c r="G111">
        <v>2.89</v>
      </c>
      <c r="K111">
        <v>1</v>
      </c>
      <c r="L111" t="s">
        <v>11</v>
      </c>
      <c r="M111">
        <v>1</v>
      </c>
    </row>
    <row r="112" spans="1:13" x14ac:dyDescent="0.25">
      <c r="A112">
        <v>2</v>
      </c>
      <c r="B112" t="s">
        <v>9</v>
      </c>
      <c r="C112" t="s">
        <v>120</v>
      </c>
      <c r="D112" t="s">
        <v>12</v>
      </c>
      <c r="E112" t="str">
        <f t="shared" si="1"/>
        <v>SteelRecycled_SteelRecycled Steel</v>
      </c>
      <c r="F112">
        <v>0</v>
      </c>
      <c r="G112">
        <v>1.07</v>
      </c>
      <c r="K112">
        <v>1</v>
      </c>
      <c r="L112" t="s">
        <v>13</v>
      </c>
      <c r="M112">
        <v>1</v>
      </c>
    </row>
    <row r="113" spans="8:10" x14ac:dyDescent="0.25">
      <c r="H113" s="6" t="s">
        <v>197</v>
      </c>
      <c r="I113" s="6">
        <v>3.02</v>
      </c>
    </row>
    <row r="114" spans="8:10" x14ac:dyDescent="0.25">
      <c r="H114" s="6" t="s">
        <v>198</v>
      </c>
      <c r="I114" s="6">
        <v>3.03</v>
      </c>
    </row>
    <row r="115" spans="8:10" x14ac:dyDescent="0.25">
      <c r="H115" s="6" t="s">
        <v>199</v>
      </c>
      <c r="I115" s="6">
        <v>2.78</v>
      </c>
    </row>
    <row r="116" spans="8:10" ht="75" x14ac:dyDescent="0.25">
      <c r="H116" s="6" t="s">
        <v>200</v>
      </c>
      <c r="I116" s="6">
        <v>3.06</v>
      </c>
      <c r="J116" s="8" t="s">
        <v>201</v>
      </c>
    </row>
    <row r="117" spans="8:10" x14ac:dyDescent="0.25">
      <c r="H117" s="6" t="s">
        <v>202</v>
      </c>
      <c r="I117" s="6">
        <v>2.73</v>
      </c>
    </row>
    <row r="118" spans="8:10" x14ac:dyDescent="0.25">
      <c r="H118" s="6" t="s">
        <v>203</v>
      </c>
      <c r="I118" s="6">
        <v>2.76</v>
      </c>
    </row>
    <row r="119" spans="8:10" x14ac:dyDescent="0.25">
      <c r="H119" s="6" t="s">
        <v>204</v>
      </c>
      <c r="I119" s="6">
        <v>2.46</v>
      </c>
    </row>
    <row r="120" spans="8:10" x14ac:dyDescent="0.25">
      <c r="H120" s="6" t="s">
        <v>205</v>
      </c>
      <c r="I120" s="6">
        <v>2.5299999999999998</v>
      </c>
    </row>
    <row r="121" spans="8:10" x14ac:dyDescent="0.25">
      <c r="H121" s="6" t="s">
        <v>206</v>
      </c>
      <c r="I121" s="6">
        <v>2.42</v>
      </c>
    </row>
    <row r="122" spans="8:10" x14ac:dyDescent="0.25">
      <c r="H122" s="6" t="s">
        <v>207</v>
      </c>
      <c r="I122" s="6">
        <v>2.27</v>
      </c>
    </row>
    <row r="123" spans="8:10" x14ac:dyDescent="0.25">
      <c r="H123" s="6" t="s">
        <v>208</v>
      </c>
      <c r="I123" s="6">
        <v>2.2799999999999998</v>
      </c>
    </row>
    <row r="124" spans="8:10" x14ac:dyDescent="0.25">
      <c r="H124" s="10" t="s">
        <v>209</v>
      </c>
      <c r="I124" s="10">
        <v>1.99</v>
      </c>
    </row>
    <row r="125" spans="8:10" x14ac:dyDescent="0.25">
      <c r="H125" s="10" t="s">
        <v>210</v>
      </c>
      <c r="I125" s="10">
        <v>1.55</v>
      </c>
      <c r="J125" s="6" t="s">
        <v>211</v>
      </c>
    </row>
    <row r="127" spans="8:10" ht="60" x14ac:dyDescent="0.25">
      <c r="H127" s="7" t="s">
        <v>212</v>
      </c>
      <c r="J127" s="8" t="s">
        <v>213</v>
      </c>
    </row>
    <row r="128" spans="8:10" x14ac:dyDescent="0.25">
      <c r="H128" s="6" t="s">
        <v>214</v>
      </c>
      <c r="I128" s="6">
        <v>-1.2</v>
      </c>
      <c r="J128" s="8"/>
    </row>
    <row r="129" spans="2:9" x14ac:dyDescent="0.25">
      <c r="H129" s="6" t="s">
        <v>215</v>
      </c>
      <c r="I129" s="6">
        <v>-0.9</v>
      </c>
    </row>
    <row r="142" spans="2:9" x14ac:dyDescent="0.25">
      <c r="B142" t="s">
        <v>108</v>
      </c>
      <c r="C142" t="s">
        <v>109</v>
      </c>
      <c r="D142" t="s">
        <v>40</v>
      </c>
      <c r="E142" t="s">
        <v>42</v>
      </c>
      <c r="F142" t="s">
        <v>9</v>
      </c>
    </row>
    <row r="143" spans="2:9" x14ac:dyDescent="0.25">
      <c r="B143" t="s">
        <v>28</v>
      </c>
      <c r="C143" s="1" t="s">
        <v>66</v>
      </c>
      <c r="D143" t="s">
        <v>116</v>
      </c>
      <c r="E143" t="s">
        <v>43</v>
      </c>
      <c r="F143" t="s">
        <v>119</v>
      </c>
    </row>
    <row r="144" spans="2:9" x14ac:dyDescent="0.25">
      <c r="B144" t="s">
        <v>113</v>
      </c>
      <c r="C144" s="1" t="s">
        <v>115</v>
      </c>
      <c r="D144" t="s">
        <v>40</v>
      </c>
      <c r="E144" t="s">
        <v>45</v>
      </c>
      <c r="F144" t="s">
        <v>120</v>
      </c>
    </row>
    <row r="145" spans="2:5" x14ac:dyDescent="0.25">
      <c r="B145" t="s">
        <v>27</v>
      </c>
      <c r="C145" s="1" t="s">
        <v>126</v>
      </c>
      <c r="D145" t="s">
        <v>117</v>
      </c>
      <c r="E145" s="1" t="s">
        <v>47</v>
      </c>
    </row>
    <row r="146" spans="2:5" x14ac:dyDescent="0.25">
      <c r="B146" s="1" t="s">
        <v>28</v>
      </c>
      <c r="C146" s="1" t="s">
        <v>128</v>
      </c>
      <c r="D146" t="s">
        <v>118</v>
      </c>
      <c r="E146" s="1" t="s">
        <v>50</v>
      </c>
    </row>
    <row r="147" spans="2:5" x14ac:dyDescent="0.25">
      <c r="B147" s="1" t="s">
        <v>110</v>
      </c>
      <c r="C147" s="1" t="s">
        <v>127</v>
      </c>
      <c r="D147" t="s">
        <v>122</v>
      </c>
      <c r="E147" s="1" t="s">
        <v>59</v>
      </c>
    </row>
    <row r="148" spans="2:5" x14ac:dyDescent="0.25">
      <c r="B148" s="1" t="s">
        <v>111</v>
      </c>
      <c r="C148" s="1" t="s">
        <v>129</v>
      </c>
    </row>
    <row r="149" spans="2:5" x14ac:dyDescent="0.25">
      <c r="B149" t="s">
        <v>112</v>
      </c>
      <c r="C149" s="1" t="s">
        <v>121</v>
      </c>
    </row>
    <row r="150" spans="2:5" x14ac:dyDescent="0.25">
      <c r="C150" s="1" t="s">
        <v>130</v>
      </c>
    </row>
    <row r="151" spans="2:5" x14ac:dyDescent="0.25">
      <c r="C151" s="1" t="s">
        <v>132</v>
      </c>
    </row>
    <row r="152" spans="2:5" x14ac:dyDescent="0.25">
      <c r="C152" s="1" t="s">
        <v>131</v>
      </c>
    </row>
    <row r="153" spans="2:5" x14ac:dyDescent="0.25">
      <c r="C153" s="1" t="s">
        <v>133</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02EAE-C799-4598-AE70-9E04F488D195}">
  <sheetPr codeName="Sheet9"/>
  <dimension ref="A1:M144"/>
  <sheetViews>
    <sheetView workbookViewId="0">
      <selection activeCell="C111" sqref="C111:C112"/>
    </sheetView>
  </sheetViews>
  <sheetFormatPr defaultRowHeight="15" x14ac:dyDescent="0.25"/>
  <cols>
    <col min="2" max="2" width="37.140625" bestFit="1" customWidth="1"/>
    <col min="3" max="3" width="57" bestFit="1" customWidth="1"/>
    <col min="4" max="4" width="42.28515625" bestFit="1" customWidth="1"/>
    <col min="5" max="5" width="51.42578125" customWidth="1"/>
    <col min="6" max="6" width="12" bestFit="1" customWidth="1"/>
    <col min="7" max="7" width="10.85546875" customWidth="1"/>
    <col min="8" max="8" width="19.85546875" style="6" hidden="1" customWidth="1"/>
    <col min="9" max="9" width="10.140625" style="6" hidden="1" customWidth="1"/>
    <col min="10" max="10" width="20.42578125" style="6" hidden="1" customWidth="1"/>
    <col min="12" max="12" width="120.28515625" bestFit="1" customWidth="1"/>
  </cols>
  <sheetData>
    <row r="1" spans="1:13" x14ac:dyDescent="0.25">
      <c r="A1" s="4" t="s">
        <v>0</v>
      </c>
      <c r="B1" s="4" t="s">
        <v>1</v>
      </c>
      <c r="C1" s="4" t="s">
        <v>2</v>
      </c>
      <c r="D1" s="4" t="s">
        <v>3</v>
      </c>
      <c r="E1" s="4" t="s">
        <v>123</v>
      </c>
      <c r="F1" s="4" t="s">
        <v>4</v>
      </c>
      <c r="G1" s="4" t="s">
        <v>5</v>
      </c>
      <c r="H1" s="5" t="s">
        <v>137</v>
      </c>
      <c r="I1" s="5" t="s">
        <v>136</v>
      </c>
      <c r="J1" s="5" t="s">
        <v>139</v>
      </c>
      <c r="K1" s="4" t="s">
        <v>6</v>
      </c>
      <c r="L1" s="4" t="s">
        <v>7</v>
      </c>
      <c r="M1" s="4" t="s">
        <v>8</v>
      </c>
    </row>
    <row r="2" spans="1:13" x14ac:dyDescent="0.25">
      <c r="A2">
        <v>8</v>
      </c>
      <c r="B2" t="s">
        <v>108</v>
      </c>
      <c r="C2" t="s">
        <v>27</v>
      </c>
      <c r="D2" t="s">
        <v>27</v>
      </c>
      <c r="E2" t="str">
        <f t="shared" ref="E2:E58" si="0">CONCATENATE(B2,C2,D2)</f>
        <v>Concrete_ComponentsAdmixtureAdmixture</v>
      </c>
      <c r="F2">
        <v>0</v>
      </c>
      <c r="G2" s="6">
        <v>1.67</v>
      </c>
      <c r="H2" s="6" t="s">
        <v>149</v>
      </c>
      <c r="I2" s="6">
        <v>1.67</v>
      </c>
      <c r="K2">
        <v>1</v>
      </c>
      <c r="L2" t="s">
        <v>19</v>
      </c>
      <c r="M2">
        <v>1</v>
      </c>
    </row>
    <row r="3" spans="1:13" x14ac:dyDescent="0.25">
      <c r="B3" t="s">
        <v>108</v>
      </c>
      <c r="C3" t="s">
        <v>27</v>
      </c>
      <c r="D3" s="6" t="s">
        <v>150</v>
      </c>
      <c r="E3" t="str">
        <f>CONCATENATE(B3,C3,D3)</f>
        <v>Concrete_ComponentsAdmixtureAir entrainers</v>
      </c>
      <c r="G3" s="6">
        <v>0.53</v>
      </c>
      <c r="H3" s="6" t="s">
        <v>150</v>
      </c>
      <c r="I3" s="6">
        <v>0.53</v>
      </c>
    </row>
    <row r="4" spans="1:13" x14ac:dyDescent="0.25">
      <c r="B4" t="s">
        <v>108</v>
      </c>
      <c r="C4" t="s">
        <v>27</v>
      </c>
      <c r="D4" s="6" t="s">
        <v>151</v>
      </c>
      <c r="E4" t="str">
        <f t="shared" si="0"/>
        <v>Concrete_ComponentsAdmixtureHardening Accelerators</v>
      </c>
      <c r="G4" s="6">
        <v>2.2799999999999998</v>
      </c>
      <c r="H4" s="6" t="s">
        <v>151</v>
      </c>
      <c r="I4" s="6">
        <v>2.2799999999999998</v>
      </c>
    </row>
    <row r="5" spans="1:13" x14ac:dyDescent="0.25">
      <c r="B5" t="s">
        <v>108</v>
      </c>
      <c r="C5" t="s">
        <v>27</v>
      </c>
      <c r="D5" s="6" t="s">
        <v>152</v>
      </c>
      <c r="E5" t="str">
        <f t="shared" si="0"/>
        <v>Concrete_ComponentsAdmixturePlasticisers and superplasticisers</v>
      </c>
      <c r="G5" s="6">
        <v>1.88</v>
      </c>
      <c r="H5" s="6" t="s">
        <v>152</v>
      </c>
      <c r="I5" s="6">
        <v>1.88</v>
      </c>
    </row>
    <row r="6" spans="1:13" x14ac:dyDescent="0.25">
      <c r="B6" t="s">
        <v>108</v>
      </c>
      <c r="C6" t="s">
        <v>27</v>
      </c>
      <c r="D6" s="6" t="s">
        <v>153</v>
      </c>
      <c r="E6" t="str">
        <f t="shared" si="0"/>
        <v>Concrete_ComponentsAdmixtureRetarders</v>
      </c>
      <c r="G6" s="6">
        <v>1.31</v>
      </c>
      <c r="H6" s="6" t="s">
        <v>153</v>
      </c>
      <c r="I6" s="6">
        <v>1.31</v>
      </c>
    </row>
    <row r="7" spans="1:13" x14ac:dyDescent="0.25">
      <c r="B7" t="s">
        <v>108</v>
      </c>
      <c r="C7" t="s">
        <v>27</v>
      </c>
      <c r="D7" s="6" t="s">
        <v>154</v>
      </c>
      <c r="E7" t="str">
        <f t="shared" si="0"/>
        <v>Concrete_ComponentsAdmixtureSet Accelerators</v>
      </c>
      <c r="G7" s="6">
        <v>1.33</v>
      </c>
      <c r="H7" s="6" t="s">
        <v>154</v>
      </c>
      <c r="I7" s="6">
        <v>1.33</v>
      </c>
    </row>
    <row r="8" spans="1:13" x14ac:dyDescent="0.25">
      <c r="B8" t="s">
        <v>108</v>
      </c>
      <c r="C8" t="s">
        <v>27</v>
      </c>
      <c r="D8" s="6" t="s">
        <v>155</v>
      </c>
      <c r="E8" t="str">
        <f t="shared" si="0"/>
        <v>Concrete_ComponentsAdmixtureWater Resisting</v>
      </c>
      <c r="G8" s="6">
        <v>2.67</v>
      </c>
      <c r="H8" s="6" t="s">
        <v>155</v>
      </c>
      <c r="I8" s="6">
        <v>2.67</v>
      </c>
    </row>
    <row r="9" spans="1:13" x14ac:dyDescent="0.25">
      <c r="A9">
        <v>14</v>
      </c>
      <c r="B9" t="s">
        <v>108</v>
      </c>
      <c r="C9" t="s">
        <v>28</v>
      </c>
      <c r="D9" t="s">
        <v>38</v>
      </c>
      <c r="E9" t="str">
        <f t="shared" si="0"/>
        <v>Concrete_ComponentsCementFly Ash</v>
      </c>
      <c r="F9">
        <v>0</v>
      </c>
      <c r="G9">
        <v>4.4091999999999999E-2</v>
      </c>
      <c r="K9">
        <v>1</v>
      </c>
      <c r="L9" t="s">
        <v>39</v>
      </c>
      <c r="M9">
        <v>1</v>
      </c>
    </row>
    <row r="10" spans="1:13" x14ac:dyDescent="0.25">
      <c r="A10">
        <v>11</v>
      </c>
      <c r="B10" t="s">
        <v>108</v>
      </c>
      <c r="C10" t="s">
        <v>28</v>
      </c>
      <c r="D10" t="s">
        <v>33</v>
      </c>
      <c r="E10" t="str">
        <f t="shared" si="0"/>
        <v>Concrete_ComponentsCementGround-Granulated Blast-Furnace Slag (GGBS)</v>
      </c>
      <c r="F10">
        <v>0</v>
      </c>
      <c r="G10">
        <v>6.7000000000000004E-2</v>
      </c>
      <c r="K10">
        <v>1</v>
      </c>
      <c r="L10" t="s">
        <v>34</v>
      </c>
      <c r="M10">
        <v>1</v>
      </c>
    </row>
    <row r="11" spans="1:13" x14ac:dyDescent="0.25">
      <c r="A11">
        <v>13</v>
      </c>
      <c r="B11" t="s">
        <v>108</v>
      </c>
      <c r="C11" t="s">
        <v>28</v>
      </c>
      <c r="D11" t="s">
        <v>37</v>
      </c>
      <c r="E11" t="str">
        <f t="shared" si="0"/>
        <v>Concrete_ComponentsCementLimestones</v>
      </c>
      <c r="F11">
        <v>0</v>
      </c>
      <c r="G11">
        <v>0.09</v>
      </c>
      <c r="K11">
        <v>1</v>
      </c>
      <c r="L11" t="s">
        <v>17</v>
      </c>
      <c r="M11">
        <v>1</v>
      </c>
    </row>
    <row r="12" spans="1:13" x14ac:dyDescent="0.25">
      <c r="A12">
        <v>12</v>
      </c>
      <c r="B12" t="s">
        <v>108</v>
      </c>
      <c r="C12" t="s">
        <v>28</v>
      </c>
      <c r="D12" t="s">
        <v>35</v>
      </c>
      <c r="E12" t="str">
        <f t="shared" si="0"/>
        <v>Concrete_ComponentsCementLimestones Fines</v>
      </c>
      <c r="F12">
        <v>0</v>
      </c>
      <c r="G12">
        <v>7.4999999999999997E-2</v>
      </c>
      <c r="K12">
        <v>1</v>
      </c>
      <c r="L12" t="s">
        <v>36</v>
      </c>
      <c r="M12">
        <v>1</v>
      </c>
    </row>
    <row r="13" spans="1:13" x14ac:dyDescent="0.25">
      <c r="A13">
        <v>10</v>
      </c>
      <c r="B13" t="s">
        <v>108</v>
      </c>
      <c r="C13" t="s">
        <v>28</v>
      </c>
      <c r="D13" t="s">
        <v>29</v>
      </c>
      <c r="E13" t="str">
        <f t="shared" si="0"/>
        <v>Concrete_ComponentsCementOrdinary Portland Cement (OPC)</v>
      </c>
      <c r="F13">
        <v>0</v>
      </c>
      <c r="G13" s="6">
        <v>0.91200000000000003</v>
      </c>
      <c r="H13" s="6" t="s">
        <v>148</v>
      </c>
      <c r="I13" s="6">
        <v>0.91200000000000003</v>
      </c>
      <c r="K13">
        <v>1</v>
      </c>
      <c r="L13" t="s">
        <v>32</v>
      </c>
      <c r="M13">
        <v>1</v>
      </c>
    </row>
    <row r="14" spans="1:13" x14ac:dyDescent="0.25">
      <c r="A14">
        <v>3</v>
      </c>
      <c r="B14" t="s">
        <v>108</v>
      </c>
      <c r="C14" t="s">
        <v>110</v>
      </c>
      <c r="D14" t="s">
        <v>16</v>
      </c>
      <c r="E14" t="str">
        <f t="shared" si="0"/>
        <v>Concrete_ComponentsCoarse_aggregatesGranite</v>
      </c>
      <c r="F14">
        <v>0</v>
      </c>
      <c r="G14">
        <v>0.7</v>
      </c>
      <c r="K14">
        <v>1</v>
      </c>
      <c r="L14" t="s">
        <v>17</v>
      </c>
      <c r="M14">
        <v>1</v>
      </c>
    </row>
    <row r="15" spans="1:13" x14ac:dyDescent="0.25">
      <c r="A15">
        <v>4</v>
      </c>
      <c r="B15" t="s">
        <v>108</v>
      </c>
      <c r="C15" t="s">
        <v>110</v>
      </c>
      <c r="D15" t="s">
        <v>18</v>
      </c>
      <c r="E15" t="str">
        <f t="shared" si="0"/>
        <v>Concrete_ComponentsCoarse_aggregatesRecycled Concrete Aggregates (RCA)</v>
      </c>
      <c r="F15">
        <v>0</v>
      </c>
      <c r="G15">
        <v>0.09</v>
      </c>
      <c r="K15">
        <v>1</v>
      </c>
      <c r="L15" t="s">
        <v>19</v>
      </c>
      <c r="M15">
        <v>1</v>
      </c>
    </row>
    <row r="16" spans="1:13" x14ac:dyDescent="0.25">
      <c r="A16">
        <v>5</v>
      </c>
      <c r="B16" t="s">
        <v>108</v>
      </c>
      <c r="C16" t="s">
        <v>111</v>
      </c>
      <c r="D16" t="s">
        <v>21</v>
      </c>
      <c r="E16" t="str">
        <f t="shared" si="0"/>
        <v>Concrete_ComponentsFine_aggregatesSand</v>
      </c>
      <c r="F16">
        <v>0</v>
      </c>
      <c r="G16" s="6">
        <v>4.3800000000000002E-3</v>
      </c>
      <c r="H16" s="6" t="s">
        <v>138</v>
      </c>
      <c r="I16" s="6">
        <v>4.3800000000000002E-3</v>
      </c>
      <c r="J16" s="6" t="s">
        <v>140</v>
      </c>
      <c r="K16">
        <v>1</v>
      </c>
      <c r="L16" t="s">
        <v>17</v>
      </c>
      <c r="M16">
        <v>1</v>
      </c>
    </row>
    <row r="17" spans="1:13" x14ac:dyDescent="0.25">
      <c r="A17">
        <v>6</v>
      </c>
      <c r="B17" t="s">
        <v>108</v>
      </c>
      <c r="C17" t="s">
        <v>111</v>
      </c>
      <c r="D17" t="s">
        <v>22</v>
      </c>
      <c r="E17" t="str">
        <f t="shared" si="0"/>
        <v>Concrete_ComponentsFine_aggregatesWashed Copper Slag (WCS)</v>
      </c>
      <c r="F17">
        <v>0</v>
      </c>
      <c r="G17">
        <v>0.28184999999999999</v>
      </c>
      <c r="K17">
        <v>1</v>
      </c>
      <c r="L17" t="s">
        <v>23</v>
      </c>
      <c r="M17">
        <v>1</v>
      </c>
    </row>
    <row r="18" spans="1:13" x14ac:dyDescent="0.25">
      <c r="A18">
        <v>7</v>
      </c>
      <c r="B18" t="s">
        <v>108</v>
      </c>
      <c r="C18" t="s">
        <v>112</v>
      </c>
      <c r="D18" t="s">
        <v>25</v>
      </c>
      <c r="E18" t="str">
        <f t="shared" si="0"/>
        <v>Concrete_ComponentsWaterWater - H20</v>
      </c>
      <c r="F18">
        <v>0</v>
      </c>
      <c r="G18">
        <v>7.0000000000000001E-3</v>
      </c>
      <c r="K18">
        <v>1</v>
      </c>
      <c r="L18" t="s">
        <v>19</v>
      </c>
      <c r="M18">
        <v>1</v>
      </c>
    </row>
    <row r="19" spans="1:13" x14ac:dyDescent="0.25">
      <c r="A19">
        <v>83</v>
      </c>
      <c r="B19" t="s">
        <v>109</v>
      </c>
      <c r="C19" t="s">
        <v>115</v>
      </c>
      <c r="D19" t="s">
        <v>96</v>
      </c>
      <c r="E19" t="str">
        <f t="shared" si="0"/>
        <v>Concrete_GeneralConcrete_NaturalGrade 100</v>
      </c>
      <c r="F19">
        <v>0</v>
      </c>
      <c r="G19">
        <v>0.22700000000000001</v>
      </c>
      <c r="K19">
        <v>1</v>
      </c>
      <c r="L19" t="s">
        <v>19</v>
      </c>
      <c r="M19">
        <v>1</v>
      </c>
    </row>
    <row r="20" spans="1:13" x14ac:dyDescent="0.25">
      <c r="A20">
        <v>37</v>
      </c>
      <c r="B20" t="s">
        <v>109</v>
      </c>
      <c r="C20" t="s">
        <v>115</v>
      </c>
      <c r="D20" t="s">
        <v>77</v>
      </c>
      <c r="E20" t="str">
        <f t="shared" si="0"/>
        <v>Concrete_GeneralConcrete_NaturalGrade 20</v>
      </c>
      <c r="F20">
        <v>0</v>
      </c>
      <c r="G20" s="6">
        <v>0.112</v>
      </c>
      <c r="H20" s="6" t="s">
        <v>157</v>
      </c>
      <c r="I20" s="6">
        <v>0.112</v>
      </c>
      <c r="K20">
        <v>1</v>
      </c>
      <c r="L20" t="s">
        <v>17</v>
      </c>
      <c r="M20">
        <v>1</v>
      </c>
    </row>
    <row r="21" spans="1:13" x14ac:dyDescent="0.25">
      <c r="A21">
        <v>38</v>
      </c>
      <c r="B21" t="s">
        <v>109</v>
      </c>
      <c r="C21" t="s">
        <v>115</v>
      </c>
      <c r="D21" t="s">
        <v>78</v>
      </c>
      <c r="E21" t="str">
        <f t="shared" si="0"/>
        <v xml:space="preserve">Concrete_GeneralConcrete_NaturalGrade 25 </v>
      </c>
      <c r="F21">
        <v>0</v>
      </c>
      <c r="G21" s="6">
        <v>0.11899999999999999</v>
      </c>
      <c r="H21" s="6" t="s">
        <v>158</v>
      </c>
      <c r="I21" s="6">
        <v>0.11899999999999999</v>
      </c>
      <c r="K21">
        <v>1</v>
      </c>
      <c r="L21" t="s">
        <v>17</v>
      </c>
      <c r="M21">
        <v>1</v>
      </c>
    </row>
    <row r="22" spans="1:13" x14ac:dyDescent="0.25">
      <c r="A22">
        <v>39</v>
      </c>
      <c r="B22" t="s">
        <v>109</v>
      </c>
      <c r="C22" t="s">
        <v>115</v>
      </c>
      <c r="D22" t="s">
        <v>79</v>
      </c>
      <c r="E22" t="str">
        <f t="shared" si="0"/>
        <v>Concrete_GeneralConcrete_NaturalGrade 30</v>
      </c>
      <c r="F22">
        <v>0</v>
      </c>
      <c r="G22" s="6">
        <v>0.13800000000000001</v>
      </c>
      <c r="H22" s="6" t="s">
        <v>161</v>
      </c>
      <c r="I22" s="6">
        <v>0.13800000000000001</v>
      </c>
      <c r="K22">
        <v>1</v>
      </c>
      <c r="L22" t="s">
        <v>17</v>
      </c>
      <c r="M22">
        <v>1</v>
      </c>
    </row>
    <row r="23" spans="1:13" x14ac:dyDescent="0.25">
      <c r="A23">
        <v>40</v>
      </c>
      <c r="B23" t="s">
        <v>109</v>
      </c>
      <c r="C23" t="s">
        <v>115</v>
      </c>
      <c r="D23" t="s">
        <v>80</v>
      </c>
      <c r="E23" t="str">
        <f t="shared" si="0"/>
        <v>Concrete_GeneralConcrete_NaturalGrade 35</v>
      </c>
      <c r="F23">
        <v>0</v>
      </c>
      <c r="G23" s="6">
        <v>0.14899999999999999</v>
      </c>
      <c r="H23" s="6" t="s">
        <v>160</v>
      </c>
      <c r="I23" s="6">
        <v>0.14899999999999999</v>
      </c>
      <c r="K23">
        <v>1</v>
      </c>
      <c r="L23" t="s">
        <v>17</v>
      </c>
      <c r="M23">
        <v>1</v>
      </c>
    </row>
    <row r="24" spans="1:13" x14ac:dyDescent="0.25">
      <c r="A24">
        <v>41</v>
      </c>
      <c r="B24" t="s">
        <v>109</v>
      </c>
      <c r="C24" t="s">
        <v>115</v>
      </c>
      <c r="D24" t="s">
        <v>81</v>
      </c>
      <c r="E24" t="str">
        <f t="shared" si="0"/>
        <v>Concrete_GeneralConcrete_NaturalGrade 40</v>
      </c>
      <c r="F24">
        <v>0</v>
      </c>
      <c r="G24" s="6">
        <v>0.159</v>
      </c>
      <c r="H24" s="6" t="s">
        <v>159</v>
      </c>
      <c r="I24" s="6">
        <v>0.159</v>
      </c>
      <c r="K24">
        <v>1</v>
      </c>
      <c r="L24" t="s">
        <v>17</v>
      </c>
      <c r="M24">
        <v>1</v>
      </c>
    </row>
    <row r="25" spans="1:13" x14ac:dyDescent="0.25">
      <c r="A25">
        <v>42</v>
      </c>
      <c r="B25" t="s">
        <v>109</v>
      </c>
      <c r="C25" t="s">
        <v>115</v>
      </c>
      <c r="D25" t="s">
        <v>82</v>
      </c>
      <c r="E25" t="str">
        <f t="shared" si="0"/>
        <v>Concrete_GeneralConcrete_NaturalGrade 50</v>
      </c>
      <c r="F25">
        <v>0</v>
      </c>
      <c r="G25">
        <v>0.151</v>
      </c>
      <c r="K25">
        <v>1</v>
      </c>
      <c r="L25" t="s">
        <v>17</v>
      </c>
      <c r="M25">
        <v>1</v>
      </c>
    </row>
    <row r="26" spans="1:13" x14ac:dyDescent="0.25">
      <c r="A26">
        <v>82</v>
      </c>
      <c r="B26" t="s">
        <v>109</v>
      </c>
      <c r="C26" t="s">
        <v>115</v>
      </c>
      <c r="D26" t="s">
        <v>95</v>
      </c>
      <c r="E26" t="str">
        <f t="shared" si="0"/>
        <v>Concrete_GeneralConcrete_NaturalGrade 80</v>
      </c>
      <c r="F26">
        <v>0</v>
      </c>
      <c r="G26">
        <v>0.23250000000000001</v>
      </c>
      <c r="K26">
        <v>1</v>
      </c>
      <c r="L26" t="s">
        <v>19</v>
      </c>
      <c r="M26">
        <v>1</v>
      </c>
    </row>
    <row r="27" spans="1:13" x14ac:dyDescent="0.25">
      <c r="A27">
        <v>43</v>
      </c>
      <c r="B27" t="s">
        <v>109</v>
      </c>
      <c r="C27" t="s">
        <v>126</v>
      </c>
      <c r="D27" t="s">
        <v>77</v>
      </c>
      <c r="E27" t="str">
        <f t="shared" si="0"/>
        <v>Concrete_GeneralEco_Concrete_0_15percent_Fly_AshGrade 20</v>
      </c>
      <c r="F27">
        <v>0</v>
      </c>
      <c r="G27" s="6">
        <v>0.111</v>
      </c>
      <c r="H27" s="6" t="s">
        <v>162</v>
      </c>
      <c r="I27" s="6">
        <v>0.111</v>
      </c>
      <c r="K27">
        <v>1</v>
      </c>
      <c r="L27" t="s">
        <v>17</v>
      </c>
      <c r="M27">
        <v>1</v>
      </c>
    </row>
    <row r="28" spans="1:13" x14ac:dyDescent="0.25">
      <c r="A28">
        <v>44</v>
      </c>
      <c r="B28" t="s">
        <v>109</v>
      </c>
      <c r="C28" t="s">
        <v>126</v>
      </c>
      <c r="D28" t="s">
        <v>84</v>
      </c>
      <c r="E28" t="str">
        <f t="shared" si="0"/>
        <v>Concrete_GeneralEco_Concrete_0_15percent_Fly_AshGrade 25</v>
      </c>
      <c r="F28">
        <v>0</v>
      </c>
      <c r="G28" s="6">
        <v>0.11799999999999999</v>
      </c>
      <c r="H28" s="6" t="s">
        <v>163</v>
      </c>
      <c r="I28" s="6">
        <v>0.11799999999999999</v>
      </c>
      <c r="K28">
        <v>1</v>
      </c>
      <c r="L28" t="s">
        <v>17</v>
      </c>
      <c r="M28">
        <v>1</v>
      </c>
    </row>
    <row r="29" spans="1:13" x14ac:dyDescent="0.25">
      <c r="A29">
        <v>46</v>
      </c>
      <c r="B29" t="s">
        <v>109</v>
      </c>
      <c r="C29" t="s">
        <v>126</v>
      </c>
      <c r="D29" t="s">
        <v>79</v>
      </c>
      <c r="E29" t="str">
        <f t="shared" si="0"/>
        <v>Concrete_GeneralEco_Concrete_0_15percent_Fly_AshGrade 30</v>
      </c>
      <c r="F29">
        <v>0</v>
      </c>
      <c r="G29" s="6">
        <v>0.13900000000000001</v>
      </c>
      <c r="H29" s="6" t="s">
        <v>164</v>
      </c>
      <c r="I29" s="6">
        <v>0.13900000000000001</v>
      </c>
      <c r="K29">
        <v>1</v>
      </c>
      <c r="L29" t="s">
        <v>17</v>
      </c>
      <c r="M29">
        <v>1</v>
      </c>
    </row>
    <row r="30" spans="1:13" x14ac:dyDescent="0.25">
      <c r="A30">
        <v>45</v>
      </c>
      <c r="B30" t="s">
        <v>109</v>
      </c>
      <c r="C30" t="s">
        <v>126</v>
      </c>
      <c r="D30" t="s">
        <v>80</v>
      </c>
      <c r="E30" t="str">
        <f t="shared" si="0"/>
        <v>Concrete_GeneralEco_Concrete_0_15percent_Fly_AshGrade 35</v>
      </c>
      <c r="F30">
        <v>0</v>
      </c>
      <c r="G30" s="6">
        <v>0.14899999999999999</v>
      </c>
      <c r="H30" s="6" t="s">
        <v>165</v>
      </c>
      <c r="I30" s="6">
        <v>0.14899999999999999</v>
      </c>
      <c r="K30">
        <v>1</v>
      </c>
      <c r="L30" t="s">
        <v>17</v>
      </c>
      <c r="M30">
        <v>1</v>
      </c>
    </row>
    <row r="31" spans="1:13" x14ac:dyDescent="0.25">
      <c r="A31">
        <v>47</v>
      </c>
      <c r="B31" t="s">
        <v>109</v>
      </c>
      <c r="C31" t="s">
        <v>126</v>
      </c>
      <c r="D31" t="s">
        <v>81</v>
      </c>
      <c r="E31" t="str">
        <f t="shared" si="0"/>
        <v>Concrete_GeneralEco_Concrete_0_15percent_Fly_AshGrade 40</v>
      </c>
      <c r="F31">
        <v>0</v>
      </c>
      <c r="G31" s="6">
        <v>0.159</v>
      </c>
      <c r="H31" s="6" t="s">
        <v>166</v>
      </c>
      <c r="I31" s="6">
        <v>0.159</v>
      </c>
      <c r="K31">
        <v>1</v>
      </c>
      <c r="L31" t="s">
        <v>17</v>
      </c>
      <c r="M31">
        <v>1</v>
      </c>
    </row>
    <row r="32" spans="1:13" x14ac:dyDescent="0.25">
      <c r="A32">
        <v>48</v>
      </c>
      <c r="B32" t="s">
        <v>109</v>
      </c>
      <c r="C32" t="s">
        <v>126</v>
      </c>
      <c r="D32" t="s">
        <v>82</v>
      </c>
      <c r="E32" t="str">
        <f t="shared" si="0"/>
        <v>Concrete_GeneralEco_Concrete_0_15percent_Fly_AshGrade 50</v>
      </c>
      <c r="F32">
        <v>0</v>
      </c>
      <c r="G32">
        <v>0.17399999999999999</v>
      </c>
      <c r="K32">
        <v>1</v>
      </c>
      <c r="L32" t="s">
        <v>17</v>
      </c>
      <c r="M32">
        <v>1</v>
      </c>
    </row>
    <row r="33" spans="1:13" x14ac:dyDescent="0.25">
      <c r="A33">
        <v>55</v>
      </c>
      <c r="B33" t="s">
        <v>109</v>
      </c>
      <c r="C33" t="s">
        <v>127</v>
      </c>
      <c r="D33" t="s">
        <v>77</v>
      </c>
      <c r="E33" t="str">
        <f t="shared" si="0"/>
        <v>Concrete_GeneralEco_Concrete_0_25percent_GGBSGrade 20</v>
      </c>
      <c r="F33">
        <v>0</v>
      </c>
      <c r="G33" s="6">
        <v>9.4E-2</v>
      </c>
      <c r="H33" s="6" t="s">
        <v>162</v>
      </c>
      <c r="I33" s="6">
        <v>9.4E-2</v>
      </c>
      <c r="K33">
        <v>1</v>
      </c>
      <c r="L33" t="s">
        <v>17</v>
      </c>
      <c r="M33">
        <v>1</v>
      </c>
    </row>
    <row r="34" spans="1:13" x14ac:dyDescent="0.25">
      <c r="A34">
        <v>56</v>
      </c>
      <c r="B34" t="s">
        <v>109</v>
      </c>
      <c r="C34" t="s">
        <v>127</v>
      </c>
      <c r="D34" t="s">
        <v>84</v>
      </c>
      <c r="E34" t="str">
        <f t="shared" si="0"/>
        <v>Concrete_GeneralEco_Concrete_0_25percent_GGBSGrade 25</v>
      </c>
      <c r="F34">
        <v>0</v>
      </c>
      <c r="G34" s="6">
        <v>0.1</v>
      </c>
      <c r="H34" s="6" t="s">
        <v>163</v>
      </c>
      <c r="I34" s="6">
        <v>0.1</v>
      </c>
      <c r="K34">
        <v>1</v>
      </c>
      <c r="L34" t="s">
        <v>17</v>
      </c>
      <c r="M34">
        <v>1</v>
      </c>
    </row>
    <row r="35" spans="1:13" x14ac:dyDescent="0.25">
      <c r="A35">
        <v>57</v>
      </c>
      <c r="B35" t="s">
        <v>109</v>
      </c>
      <c r="C35" t="s">
        <v>127</v>
      </c>
      <c r="D35" t="s">
        <v>79</v>
      </c>
      <c r="E35" t="str">
        <f t="shared" si="0"/>
        <v>Concrete_GeneralEco_Concrete_0_25percent_GGBSGrade 30</v>
      </c>
      <c r="F35">
        <v>0</v>
      </c>
      <c r="G35" s="6">
        <v>0.12</v>
      </c>
      <c r="H35" s="6" t="s">
        <v>164</v>
      </c>
      <c r="I35" s="6">
        <v>0.12</v>
      </c>
      <c r="K35">
        <v>1</v>
      </c>
      <c r="L35" t="s">
        <v>17</v>
      </c>
      <c r="M35">
        <v>1</v>
      </c>
    </row>
    <row r="36" spans="1:13" x14ac:dyDescent="0.25">
      <c r="A36">
        <v>58</v>
      </c>
      <c r="B36" t="s">
        <v>109</v>
      </c>
      <c r="C36" t="s">
        <v>127</v>
      </c>
      <c r="D36" t="s">
        <v>80</v>
      </c>
      <c r="E36" t="str">
        <f t="shared" si="0"/>
        <v>Concrete_GeneralEco_Concrete_0_25percent_GGBSGrade 35</v>
      </c>
      <c r="F36">
        <v>0</v>
      </c>
      <c r="G36" s="6">
        <v>0.129</v>
      </c>
      <c r="H36" s="6" t="s">
        <v>165</v>
      </c>
      <c r="I36" s="6">
        <v>0.129</v>
      </c>
      <c r="K36">
        <v>1</v>
      </c>
      <c r="L36" t="s">
        <v>17</v>
      </c>
      <c r="M36">
        <v>1</v>
      </c>
    </row>
    <row r="37" spans="1:13" x14ac:dyDescent="0.25">
      <c r="A37">
        <v>59</v>
      </c>
      <c r="B37" t="s">
        <v>109</v>
      </c>
      <c r="C37" t="s">
        <v>127</v>
      </c>
      <c r="D37" t="s">
        <v>81</v>
      </c>
      <c r="E37" t="str">
        <f t="shared" si="0"/>
        <v>Concrete_GeneralEco_Concrete_0_25percent_GGBSGrade 40</v>
      </c>
      <c r="F37">
        <v>0</v>
      </c>
      <c r="G37" s="6">
        <v>0.13800000000000001</v>
      </c>
      <c r="H37" s="6" t="s">
        <v>166</v>
      </c>
      <c r="I37" s="6">
        <v>0.13800000000000001</v>
      </c>
      <c r="K37">
        <v>1</v>
      </c>
      <c r="L37" t="s">
        <v>17</v>
      </c>
      <c r="M37">
        <v>1</v>
      </c>
    </row>
    <row r="38" spans="1:13" x14ac:dyDescent="0.25">
      <c r="A38">
        <v>60</v>
      </c>
      <c r="B38" t="s">
        <v>109</v>
      </c>
      <c r="C38" t="s">
        <v>127</v>
      </c>
      <c r="D38" t="s">
        <v>82</v>
      </c>
      <c r="E38" t="str">
        <f t="shared" si="0"/>
        <v>Concrete_GeneralEco_Concrete_0_25percent_GGBSGrade 50</v>
      </c>
      <c r="F38">
        <v>0</v>
      </c>
      <c r="G38">
        <v>0.153</v>
      </c>
      <c r="K38">
        <v>1</v>
      </c>
      <c r="L38" t="s">
        <v>17</v>
      </c>
      <c r="M38">
        <v>1</v>
      </c>
    </row>
    <row r="39" spans="1:13" x14ac:dyDescent="0.25">
      <c r="A39">
        <v>49</v>
      </c>
      <c r="B39" t="s">
        <v>109</v>
      </c>
      <c r="C39" t="s">
        <v>128</v>
      </c>
      <c r="D39" t="s">
        <v>77</v>
      </c>
      <c r="E39" t="str">
        <f t="shared" si="0"/>
        <v>Concrete_GeneralEco_Concrete_15_30percent_Fly_AshGrade 20</v>
      </c>
      <c r="F39">
        <v>0</v>
      </c>
      <c r="G39" s="6">
        <v>9.9000000000000005E-2</v>
      </c>
      <c r="H39" s="6" t="s">
        <v>162</v>
      </c>
      <c r="I39" s="6">
        <v>9.9000000000000005E-2</v>
      </c>
      <c r="K39">
        <v>1</v>
      </c>
      <c r="L39" t="s">
        <v>17</v>
      </c>
      <c r="M39">
        <v>1</v>
      </c>
    </row>
    <row r="40" spans="1:13" x14ac:dyDescent="0.25">
      <c r="A40">
        <v>50</v>
      </c>
      <c r="B40" t="s">
        <v>109</v>
      </c>
      <c r="C40" t="s">
        <v>128</v>
      </c>
      <c r="D40" t="s">
        <v>84</v>
      </c>
      <c r="E40" t="str">
        <f t="shared" si="0"/>
        <v>Concrete_GeneralEco_Concrete_15_30percent_Fly_AshGrade 25</v>
      </c>
      <c r="F40">
        <v>0</v>
      </c>
      <c r="G40" s="6">
        <v>0.105</v>
      </c>
      <c r="H40" s="6" t="s">
        <v>163</v>
      </c>
      <c r="I40" s="6">
        <v>0.105</v>
      </c>
      <c r="K40">
        <v>1</v>
      </c>
      <c r="L40" t="s">
        <v>17</v>
      </c>
      <c r="M40">
        <v>1</v>
      </c>
    </row>
    <row r="41" spans="1:13" x14ac:dyDescent="0.25">
      <c r="A41">
        <v>51</v>
      </c>
      <c r="B41" t="s">
        <v>109</v>
      </c>
      <c r="C41" t="s">
        <v>128</v>
      </c>
      <c r="D41" t="s">
        <v>79</v>
      </c>
      <c r="E41" t="str">
        <f t="shared" si="0"/>
        <v>Concrete_GeneralEco_Concrete_15_30percent_Fly_AshGrade 30</v>
      </c>
      <c r="F41">
        <v>0</v>
      </c>
      <c r="G41" s="6">
        <v>0.125</v>
      </c>
      <c r="H41" s="6" t="s">
        <v>164</v>
      </c>
      <c r="I41" s="6">
        <v>0.125</v>
      </c>
      <c r="K41">
        <v>1</v>
      </c>
      <c r="L41" t="s">
        <v>17</v>
      </c>
      <c r="M41">
        <v>1</v>
      </c>
    </row>
    <row r="42" spans="1:13" x14ac:dyDescent="0.25">
      <c r="A42">
        <v>52</v>
      </c>
      <c r="B42" t="s">
        <v>109</v>
      </c>
      <c r="C42" t="s">
        <v>128</v>
      </c>
      <c r="D42" t="s">
        <v>80</v>
      </c>
      <c r="E42" t="str">
        <f t="shared" si="0"/>
        <v>Concrete_GeneralEco_Concrete_15_30percent_Fly_AshGrade 35</v>
      </c>
      <c r="F42">
        <v>0</v>
      </c>
      <c r="G42" s="6">
        <v>0.13300000000000001</v>
      </c>
      <c r="H42" s="6" t="s">
        <v>165</v>
      </c>
      <c r="I42" s="6">
        <v>0.13300000000000001</v>
      </c>
      <c r="K42">
        <v>1</v>
      </c>
      <c r="L42" t="s">
        <v>17</v>
      </c>
      <c r="M42">
        <v>1</v>
      </c>
    </row>
    <row r="43" spans="1:13" x14ac:dyDescent="0.25">
      <c r="A43">
        <v>53</v>
      </c>
      <c r="B43" t="s">
        <v>109</v>
      </c>
      <c r="C43" t="s">
        <v>128</v>
      </c>
      <c r="D43" t="s">
        <v>81</v>
      </c>
      <c r="E43" t="str">
        <f t="shared" si="0"/>
        <v>Concrete_GeneralEco_Concrete_15_30percent_Fly_AshGrade 40</v>
      </c>
      <c r="F43">
        <v>0</v>
      </c>
      <c r="G43" s="6">
        <v>0.14199999999999999</v>
      </c>
      <c r="H43" s="6" t="s">
        <v>166</v>
      </c>
      <c r="I43" s="6">
        <v>0.14199999999999999</v>
      </c>
      <c r="K43">
        <v>1</v>
      </c>
      <c r="L43" t="s">
        <v>17</v>
      </c>
      <c r="M43">
        <v>1</v>
      </c>
    </row>
    <row r="44" spans="1:13" x14ac:dyDescent="0.25">
      <c r="A44">
        <v>54</v>
      </c>
      <c r="B44" t="s">
        <v>109</v>
      </c>
      <c r="C44" t="s">
        <v>128</v>
      </c>
      <c r="D44" t="s">
        <v>82</v>
      </c>
      <c r="E44" t="str">
        <f t="shared" si="0"/>
        <v>Concrete_GeneralEco_Concrete_15_30percent_Fly_AshGrade 50</v>
      </c>
      <c r="F44">
        <v>0</v>
      </c>
      <c r="G44">
        <v>0.155</v>
      </c>
      <c r="K44">
        <v>1</v>
      </c>
      <c r="L44" t="s">
        <v>17</v>
      </c>
      <c r="M44">
        <v>1</v>
      </c>
    </row>
    <row r="45" spans="1:13" x14ac:dyDescent="0.25">
      <c r="A45">
        <v>61</v>
      </c>
      <c r="B45" t="s">
        <v>109</v>
      </c>
      <c r="C45" t="s">
        <v>129</v>
      </c>
      <c r="D45" t="s">
        <v>77</v>
      </c>
      <c r="E45" t="str">
        <f t="shared" si="0"/>
        <v>Concrete_GeneralEco_Concrete_25_50percent_GGBSGrade 20</v>
      </c>
      <c r="F45">
        <v>0</v>
      </c>
      <c r="G45" s="6">
        <v>6.8000000000000005E-2</v>
      </c>
      <c r="H45" s="6" t="s">
        <v>162</v>
      </c>
      <c r="I45" s="6">
        <v>6.8000000000000005E-2</v>
      </c>
      <c r="K45">
        <v>1</v>
      </c>
      <c r="L45" t="s">
        <v>17</v>
      </c>
      <c r="M45">
        <v>1</v>
      </c>
    </row>
    <row r="46" spans="1:13" x14ac:dyDescent="0.25">
      <c r="A46">
        <v>62</v>
      </c>
      <c r="B46" t="s">
        <v>109</v>
      </c>
      <c r="C46" t="s">
        <v>129</v>
      </c>
      <c r="D46" t="s">
        <v>84</v>
      </c>
      <c r="E46" t="str">
        <f t="shared" si="0"/>
        <v>Concrete_GeneralEco_Concrete_25_50percent_GGBSGrade 25</v>
      </c>
      <c r="F46">
        <v>0</v>
      </c>
      <c r="G46" s="6">
        <v>7.1999999999999995E-2</v>
      </c>
      <c r="H46" s="6" t="s">
        <v>163</v>
      </c>
      <c r="I46" s="6">
        <v>7.1999999999999995E-2</v>
      </c>
      <c r="K46">
        <v>1</v>
      </c>
      <c r="L46" t="s">
        <v>17</v>
      </c>
      <c r="M46">
        <v>1</v>
      </c>
    </row>
    <row r="47" spans="1:13" x14ac:dyDescent="0.25">
      <c r="A47">
        <v>63</v>
      </c>
      <c r="B47" t="s">
        <v>109</v>
      </c>
      <c r="C47" t="s">
        <v>129</v>
      </c>
      <c r="D47" t="s">
        <v>79</v>
      </c>
      <c r="E47" t="str">
        <f t="shared" si="0"/>
        <v>Concrete_GeneralEco_Concrete_25_50percent_GGBSGrade 30</v>
      </c>
      <c r="F47">
        <v>0</v>
      </c>
      <c r="G47" s="6">
        <v>8.8999999999999996E-2</v>
      </c>
      <c r="H47" s="6" t="s">
        <v>164</v>
      </c>
      <c r="I47" s="6">
        <v>8.8999999999999996E-2</v>
      </c>
      <c r="K47">
        <v>1</v>
      </c>
      <c r="L47" t="s">
        <v>17</v>
      </c>
      <c r="M47">
        <v>1</v>
      </c>
    </row>
    <row r="48" spans="1:13" x14ac:dyDescent="0.25">
      <c r="A48">
        <v>64</v>
      </c>
      <c r="B48" t="s">
        <v>109</v>
      </c>
      <c r="C48" t="s">
        <v>129</v>
      </c>
      <c r="D48" t="s">
        <v>80</v>
      </c>
      <c r="E48" t="str">
        <f t="shared" si="0"/>
        <v>Concrete_GeneralEco_Concrete_25_50percent_GGBSGrade 35</v>
      </c>
      <c r="F48">
        <v>0</v>
      </c>
      <c r="G48" s="6">
        <v>9.5000000000000001E-2</v>
      </c>
      <c r="H48" s="6" t="s">
        <v>165</v>
      </c>
      <c r="I48" s="6">
        <v>9.5000000000000001E-2</v>
      </c>
      <c r="K48">
        <v>1</v>
      </c>
      <c r="L48" t="s">
        <v>17</v>
      </c>
      <c r="M48">
        <v>1</v>
      </c>
    </row>
    <row r="49" spans="1:13" x14ac:dyDescent="0.25">
      <c r="A49">
        <v>65</v>
      </c>
      <c r="B49" t="s">
        <v>109</v>
      </c>
      <c r="C49" t="s">
        <v>129</v>
      </c>
      <c r="D49" t="s">
        <v>81</v>
      </c>
      <c r="E49" t="str">
        <f t="shared" si="0"/>
        <v>Concrete_GeneralEco_Concrete_25_50percent_GGBSGrade 40</v>
      </c>
      <c r="F49">
        <v>0</v>
      </c>
      <c r="G49" s="6">
        <v>0.10199999999999999</v>
      </c>
      <c r="H49" s="6" t="s">
        <v>166</v>
      </c>
      <c r="I49" s="6">
        <v>0.10199999999999999</v>
      </c>
      <c r="K49">
        <v>1</v>
      </c>
      <c r="L49" t="s">
        <v>17</v>
      </c>
      <c r="M49">
        <v>1</v>
      </c>
    </row>
    <row r="50" spans="1:13" x14ac:dyDescent="0.25">
      <c r="A50">
        <v>66</v>
      </c>
      <c r="B50" t="s">
        <v>109</v>
      </c>
      <c r="C50" t="s">
        <v>129</v>
      </c>
      <c r="D50" t="s">
        <v>82</v>
      </c>
      <c r="E50" t="str">
        <f t="shared" si="0"/>
        <v>Concrete_GeneralEco_Concrete_25_50percent_GGBSGrade 50</v>
      </c>
      <c r="F50">
        <v>0</v>
      </c>
      <c r="G50">
        <v>0.115</v>
      </c>
      <c r="K50">
        <v>1</v>
      </c>
      <c r="L50" t="s">
        <v>17</v>
      </c>
      <c r="M50">
        <v>1</v>
      </c>
    </row>
    <row r="51" spans="1:13" x14ac:dyDescent="0.25">
      <c r="A51">
        <v>67</v>
      </c>
      <c r="B51" t="s">
        <v>109</v>
      </c>
      <c r="C51" t="s">
        <v>121</v>
      </c>
      <c r="D51" t="s">
        <v>77</v>
      </c>
      <c r="E51" t="str">
        <f t="shared" si="0"/>
        <v>Concrete_GeneralPrecast_Concrete_NaturalGrade 20</v>
      </c>
      <c r="F51">
        <v>0</v>
      </c>
      <c r="G51" s="6">
        <v>0.13900000000000001</v>
      </c>
      <c r="H51" s="6" t="s">
        <v>167</v>
      </c>
      <c r="I51" s="6">
        <v>0.13900000000000001</v>
      </c>
      <c r="K51">
        <v>1</v>
      </c>
      <c r="L51" t="s">
        <v>17</v>
      </c>
      <c r="M51">
        <v>1</v>
      </c>
    </row>
    <row r="52" spans="1:13" x14ac:dyDescent="0.25">
      <c r="A52">
        <v>68</v>
      </c>
      <c r="B52" t="s">
        <v>109</v>
      </c>
      <c r="C52" t="s">
        <v>121</v>
      </c>
      <c r="D52" t="s">
        <v>84</v>
      </c>
      <c r="E52" t="str">
        <f t="shared" si="0"/>
        <v>Concrete_GeneralPrecast_Concrete_NaturalGrade 25</v>
      </c>
      <c r="F52">
        <v>0</v>
      </c>
      <c r="G52" s="6">
        <v>0.14699999999999999</v>
      </c>
      <c r="H52" s="6" t="s">
        <v>168</v>
      </c>
      <c r="I52" s="6">
        <v>0.14699999999999999</v>
      </c>
      <c r="K52">
        <v>1</v>
      </c>
      <c r="L52" t="s">
        <v>17</v>
      </c>
      <c r="M52">
        <v>1</v>
      </c>
    </row>
    <row r="53" spans="1:13" x14ac:dyDescent="0.25">
      <c r="A53">
        <v>69</v>
      </c>
      <c r="B53" t="s">
        <v>109</v>
      </c>
      <c r="C53" t="s">
        <v>121</v>
      </c>
      <c r="D53" t="s">
        <v>79</v>
      </c>
      <c r="E53" t="str">
        <f t="shared" si="0"/>
        <v>Concrete_GeneralPrecast_Concrete_NaturalGrade 30</v>
      </c>
      <c r="F53">
        <v>0</v>
      </c>
      <c r="G53" s="6">
        <v>0.16800000000000001</v>
      </c>
      <c r="H53" s="6" t="s">
        <v>169</v>
      </c>
      <c r="I53" s="6">
        <v>0.16800000000000001</v>
      </c>
      <c r="K53">
        <v>1</v>
      </c>
      <c r="L53" t="s">
        <v>17</v>
      </c>
      <c r="M53">
        <v>1</v>
      </c>
    </row>
    <row r="54" spans="1:13" x14ac:dyDescent="0.25">
      <c r="A54">
        <v>70</v>
      </c>
      <c r="B54" t="s">
        <v>109</v>
      </c>
      <c r="C54" t="s">
        <v>121</v>
      </c>
      <c r="D54" t="s">
        <v>80</v>
      </c>
      <c r="E54" t="str">
        <f t="shared" si="0"/>
        <v>Concrete_GeneralPrecast_Concrete_NaturalGrade 35</v>
      </c>
      <c r="F54">
        <v>0</v>
      </c>
      <c r="G54" s="6">
        <v>0.17899999999999999</v>
      </c>
      <c r="H54" s="6" t="s">
        <v>170</v>
      </c>
      <c r="I54" s="6">
        <v>0.17899999999999999</v>
      </c>
      <c r="K54">
        <v>1</v>
      </c>
      <c r="L54" t="s">
        <v>17</v>
      </c>
      <c r="M54">
        <v>1</v>
      </c>
    </row>
    <row r="55" spans="1:13" x14ac:dyDescent="0.25">
      <c r="A55">
        <v>71</v>
      </c>
      <c r="B55" t="s">
        <v>109</v>
      </c>
      <c r="C55" t="s">
        <v>121</v>
      </c>
      <c r="D55" t="s">
        <v>81</v>
      </c>
      <c r="E55" t="str">
        <f t="shared" si="0"/>
        <v>Concrete_GeneralPrecast_Concrete_NaturalGrade 40</v>
      </c>
      <c r="F55">
        <v>0</v>
      </c>
      <c r="G55" s="6">
        <v>0.191</v>
      </c>
      <c r="H55" s="6" t="s">
        <v>171</v>
      </c>
      <c r="I55" s="6">
        <v>0.191</v>
      </c>
      <c r="K55">
        <v>1</v>
      </c>
      <c r="L55" t="s">
        <v>17</v>
      </c>
      <c r="M55">
        <v>1</v>
      </c>
    </row>
    <row r="56" spans="1:13" x14ac:dyDescent="0.25">
      <c r="A56">
        <v>72</v>
      </c>
      <c r="B56" t="s">
        <v>109</v>
      </c>
      <c r="C56" t="s">
        <v>121</v>
      </c>
      <c r="D56" t="s">
        <v>82</v>
      </c>
      <c r="E56" t="str">
        <f t="shared" si="0"/>
        <v>Concrete_GeneralPrecast_Concrete_NaturalGrade 50</v>
      </c>
      <c r="F56">
        <v>0</v>
      </c>
      <c r="G56">
        <v>0.18</v>
      </c>
      <c r="K56">
        <v>1</v>
      </c>
      <c r="L56" t="s">
        <v>17</v>
      </c>
      <c r="M56">
        <v>1</v>
      </c>
    </row>
    <row r="57" spans="1:13" x14ac:dyDescent="0.25">
      <c r="A57">
        <v>90</v>
      </c>
      <c r="B57" t="s">
        <v>109</v>
      </c>
      <c r="C57" t="s">
        <v>130</v>
      </c>
      <c r="D57" t="s">
        <v>77</v>
      </c>
      <c r="E57" t="str">
        <f t="shared" si="0"/>
        <v>Concrete_GeneralPrecast_Eco_Concrete_0_15percent_Fly_AshGrade 20</v>
      </c>
      <c r="F57">
        <v>0</v>
      </c>
      <c r="G57" s="6">
        <v>0.13</v>
      </c>
      <c r="H57" s="6" t="s">
        <v>182</v>
      </c>
      <c r="I57" s="6">
        <v>0.13</v>
      </c>
      <c r="K57">
        <v>1</v>
      </c>
      <c r="L57" t="s">
        <v>17</v>
      </c>
      <c r="M57">
        <v>1</v>
      </c>
    </row>
    <row r="58" spans="1:13" x14ac:dyDescent="0.25">
      <c r="A58">
        <v>91</v>
      </c>
      <c r="B58" t="s">
        <v>109</v>
      </c>
      <c r="C58" t="s">
        <v>130</v>
      </c>
      <c r="D58" t="s">
        <v>84</v>
      </c>
      <c r="E58" t="str">
        <f t="shared" si="0"/>
        <v>Concrete_GeneralPrecast_Eco_Concrete_0_15percent_Fly_AshGrade 25</v>
      </c>
      <c r="F58">
        <v>0</v>
      </c>
      <c r="G58" s="6">
        <v>0.13700000000000001</v>
      </c>
      <c r="H58" s="6" t="s">
        <v>183</v>
      </c>
      <c r="I58" s="6">
        <v>0.13700000000000001</v>
      </c>
      <c r="K58">
        <v>1</v>
      </c>
      <c r="L58" t="s">
        <v>17</v>
      </c>
      <c r="M58">
        <v>1</v>
      </c>
    </row>
    <row r="59" spans="1:13" x14ac:dyDescent="0.25">
      <c r="A59">
        <v>92</v>
      </c>
      <c r="B59" t="s">
        <v>109</v>
      </c>
      <c r="C59" t="s">
        <v>130</v>
      </c>
      <c r="D59" t="s">
        <v>79</v>
      </c>
      <c r="E59" t="str">
        <f t="shared" ref="E59:E118" si="1">CONCATENATE(B59,C59,D59)</f>
        <v>Concrete_GeneralPrecast_Eco_Concrete_0_15percent_Fly_AshGrade 30</v>
      </c>
      <c r="F59">
        <v>0</v>
      </c>
      <c r="G59" s="6">
        <v>0.158</v>
      </c>
      <c r="H59" s="6" t="s">
        <v>184</v>
      </c>
      <c r="I59" s="6">
        <v>0.158</v>
      </c>
      <c r="K59">
        <v>1</v>
      </c>
      <c r="L59" t="s">
        <v>17</v>
      </c>
      <c r="M59">
        <v>1</v>
      </c>
    </row>
    <row r="60" spans="1:13" x14ac:dyDescent="0.25">
      <c r="A60">
        <v>93</v>
      </c>
      <c r="B60" t="s">
        <v>109</v>
      </c>
      <c r="C60" t="s">
        <v>130</v>
      </c>
      <c r="D60" t="s">
        <v>80</v>
      </c>
      <c r="E60" t="str">
        <f t="shared" si="1"/>
        <v>Concrete_GeneralPrecast_Eco_Concrete_0_15percent_Fly_AshGrade 35</v>
      </c>
      <c r="F60">
        <v>0</v>
      </c>
      <c r="G60" s="6">
        <v>0.16700000000000001</v>
      </c>
      <c r="H60" s="6" t="s">
        <v>185</v>
      </c>
      <c r="I60" s="6">
        <v>0.16700000000000001</v>
      </c>
      <c r="K60">
        <v>1</v>
      </c>
      <c r="L60" t="s">
        <v>17</v>
      </c>
      <c r="M60">
        <v>1</v>
      </c>
    </row>
    <row r="61" spans="1:13" x14ac:dyDescent="0.25">
      <c r="A61">
        <v>94</v>
      </c>
      <c r="B61" t="s">
        <v>109</v>
      </c>
      <c r="C61" t="s">
        <v>130</v>
      </c>
      <c r="D61" t="s">
        <v>81</v>
      </c>
      <c r="E61" t="str">
        <f t="shared" si="1"/>
        <v>Concrete_GeneralPrecast_Eco_Concrete_0_15percent_Fly_AshGrade 40</v>
      </c>
      <c r="F61">
        <v>0</v>
      </c>
      <c r="G61" s="6">
        <v>0.17699999999999999</v>
      </c>
      <c r="H61" s="6" t="s">
        <v>186</v>
      </c>
      <c r="I61" s="6">
        <v>0.17699999999999999</v>
      </c>
      <c r="K61">
        <v>1</v>
      </c>
      <c r="L61" t="s">
        <v>17</v>
      </c>
      <c r="M61">
        <v>1</v>
      </c>
    </row>
    <row r="62" spans="1:13" x14ac:dyDescent="0.25">
      <c r="A62">
        <v>95</v>
      </c>
      <c r="B62" t="s">
        <v>109</v>
      </c>
      <c r="C62" t="s">
        <v>130</v>
      </c>
      <c r="D62" t="s">
        <v>82</v>
      </c>
      <c r="E62" t="str">
        <f t="shared" si="1"/>
        <v>Concrete_GeneralPrecast_Eco_Concrete_0_15percent_Fly_AshGrade 50</v>
      </c>
      <c r="F62">
        <v>0</v>
      </c>
      <c r="G62">
        <v>0.20300000000000001</v>
      </c>
      <c r="K62">
        <v>1</v>
      </c>
      <c r="L62" t="s">
        <v>17</v>
      </c>
      <c r="M62">
        <v>1</v>
      </c>
    </row>
    <row r="63" spans="1:13" x14ac:dyDescent="0.25">
      <c r="A63">
        <v>96</v>
      </c>
      <c r="B63" t="s">
        <v>109</v>
      </c>
      <c r="C63" t="s">
        <v>131</v>
      </c>
      <c r="D63" t="s">
        <v>77</v>
      </c>
      <c r="E63" t="str">
        <f t="shared" si="1"/>
        <v>Concrete_GeneralPrecast_Eco_Concrete_0_25percent_GGBSGrade 20</v>
      </c>
      <c r="F63">
        <v>0</v>
      </c>
      <c r="G63" s="6">
        <v>0.113</v>
      </c>
      <c r="H63" s="6" t="s">
        <v>172</v>
      </c>
      <c r="I63" s="6">
        <v>0.113</v>
      </c>
      <c r="K63">
        <v>1</v>
      </c>
      <c r="L63" t="s">
        <v>17</v>
      </c>
      <c r="M63">
        <v>1</v>
      </c>
    </row>
    <row r="64" spans="1:13" x14ac:dyDescent="0.25">
      <c r="A64">
        <v>97</v>
      </c>
      <c r="B64" t="s">
        <v>109</v>
      </c>
      <c r="C64" t="s">
        <v>131</v>
      </c>
      <c r="D64" t="s">
        <v>84</v>
      </c>
      <c r="E64" t="str">
        <f t="shared" si="1"/>
        <v>Concrete_GeneralPrecast_Eco_Concrete_0_25percent_GGBSGrade 25</v>
      </c>
      <c r="F64">
        <v>0</v>
      </c>
      <c r="G64" s="6">
        <v>0.11899999999999999</v>
      </c>
      <c r="H64" s="6" t="s">
        <v>173</v>
      </c>
      <c r="I64" s="6">
        <v>0.11899999999999999</v>
      </c>
      <c r="K64">
        <v>1</v>
      </c>
      <c r="L64" t="s">
        <v>17</v>
      </c>
      <c r="M64">
        <v>1</v>
      </c>
    </row>
    <row r="65" spans="1:13" x14ac:dyDescent="0.25">
      <c r="A65">
        <v>98</v>
      </c>
      <c r="B65" t="s">
        <v>109</v>
      </c>
      <c r="C65" t="s">
        <v>131</v>
      </c>
      <c r="D65" t="s">
        <v>79</v>
      </c>
      <c r="E65" t="str">
        <f t="shared" si="1"/>
        <v>Concrete_GeneralPrecast_Eco_Concrete_0_25percent_GGBSGrade 30</v>
      </c>
      <c r="F65">
        <v>0</v>
      </c>
      <c r="G65" s="6">
        <v>0.13900000000000001</v>
      </c>
      <c r="H65" s="6" t="s">
        <v>175</v>
      </c>
      <c r="I65" s="6">
        <v>0.13900000000000001</v>
      </c>
      <c r="K65">
        <v>1</v>
      </c>
      <c r="L65" t="s">
        <v>17</v>
      </c>
      <c r="M65">
        <v>1</v>
      </c>
    </row>
    <row r="66" spans="1:13" x14ac:dyDescent="0.25">
      <c r="A66">
        <v>99</v>
      </c>
      <c r="B66" t="s">
        <v>109</v>
      </c>
      <c r="C66" t="s">
        <v>131</v>
      </c>
      <c r="D66" t="s">
        <v>80</v>
      </c>
      <c r="E66" t="str">
        <f t="shared" si="1"/>
        <v>Concrete_GeneralPrecast_Eco_Concrete_0_25percent_GGBSGrade 35</v>
      </c>
      <c r="F66">
        <v>0</v>
      </c>
      <c r="G66" s="6">
        <v>0.14799999999999999</v>
      </c>
      <c r="H66" s="6" t="s">
        <v>174</v>
      </c>
      <c r="I66" s="6">
        <v>0.14799999999999999</v>
      </c>
      <c r="K66">
        <v>1</v>
      </c>
      <c r="L66" t="s">
        <v>17</v>
      </c>
      <c r="M66">
        <v>1</v>
      </c>
    </row>
    <row r="67" spans="1:13" x14ac:dyDescent="0.25">
      <c r="A67">
        <v>100</v>
      </c>
      <c r="B67" t="s">
        <v>109</v>
      </c>
      <c r="C67" t="s">
        <v>131</v>
      </c>
      <c r="D67" t="s">
        <v>81</v>
      </c>
      <c r="E67" t="str">
        <f t="shared" si="1"/>
        <v>Concrete_GeneralPrecast_Eco_Concrete_0_25percent_GGBSGrade 40</v>
      </c>
      <c r="F67">
        <v>0</v>
      </c>
      <c r="G67" s="6">
        <v>0.157</v>
      </c>
      <c r="H67" s="6" t="s">
        <v>176</v>
      </c>
      <c r="I67" s="6">
        <v>0.157</v>
      </c>
      <c r="K67">
        <v>1</v>
      </c>
      <c r="L67" t="s">
        <v>17</v>
      </c>
      <c r="M67">
        <v>1</v>
      </c>
    </row>
    <row r="68" spans="1:13" x14ac:dyDescent="0.25">
      <c r="A68">
        <v>101</v>
      </c>
      <c r="B68" t="s">
        <v>109</v>
      </c>
      <c r="C68" t="s">
        <v>131</v>
      </c>
      <c r="D68" t="s">
        <v>82</v>
      </c>
      <c r="E68" t="str">
        <f t="shared" si="1"/>
        <v>Concrete_GeneralPrecast_Eco_Concrete_0_25percent_GGBSGrade 50</v>
      </c>
      <c r="F68">
        <v>0</v>
      </c>
      <c r="G68">
        <v>0.182</v>
      </c>
      <c r="K68">
        <v>1</v>
      </c>
      <c r="L68" t="s">
        <v>17</v>
      </c>
      <c r="M68">
        <v>1</v>
      </c>
    </row>
    <row r="69" spans="1:13" x14ac:dyDescent="0.25">
      <c r="A69">
        <v>73</v>
      </c>
      <c r="B69" t="s">
        <v>109</v>
      </c>
      <c r="C69" t="s">
        <v>132</v>
      </c>
      <c r="D69" t="s">
        <v>77</v>
      </c>
      <c r="E69" t="str">
        <f t="shared" si="1"/>
        <v>Concrete_GeneralPrecast_Eco_Concrete_15_30percent_Fly_AshGrade 20</v>
      </c>
      <c r="F69">
        <v>0</v>
      </c>
      <c r="G69" s="6">
        <v>0.11700000000000001</v>
      </c>
      <c r="H69" s="6" t="s">
        <v>187</v>
      </c>
      <c r="I69" s="6">
        <v>0.11700000000000001</v>
      </c>
      <c r="K69">
        <v>1</v>
      </c>
      <c r="L69" t="s">
        <v>17</v>
      </c>
      <c r="M69">
        <v>1</v>
      </c>
    </row>
    <row r="70" spans="1:13" x14ac:dyDescent="0.25">
      <c r="A70">
        <v>74</v>
      </c>
      <c r="B70" t="s">
        <v>109</v>
      </c>
      <c r="C70" t="s">
        <v>132</v>
      </c>
      <c r="D70" t="s">
        <v>84</v>
      </c>
      <c r="E70" t="str">
        <f t="shared" si="1"/>
        <v>Concrete_GeneralPrecast_Eco_Concrete_15_30percent_Fly_AshGrade 25</v>
      </c>
      <c r="F70">
        <v>0</v>
      </c>
      <c r="G70" s="6">
        <v>0.124</v>
      </c>
      <c r="H70" s="6" t="s">
        <v>188</v>
      </c>
      <c r="I70" s="6">
        <v>0.124</v>
      </c>
      <c r="K70">
        <v>1</v>
      </c>
      <c r="L70" t="s">
        <v>17</v>
      </c>
      <c r="M70">
        <v>1</v>
      </c>
    </row>
    <row r="71" spans="1:13" x14ac:dyDescent="0.25">
      <c r="A71">
        <v>75</v>
      </c>
      <c r="B71" t="s">
        <v>109</v>
      </c>
      <c r="C71" t="s">
        <v>132</v>
      </c>
      <c r="D71" t="s">
        <v>79</v>
      </c>
      <c r="E71" t="str">
        <f t="shared" si="1"/>
        <v>Concrete_GeneralPrecast_Eco_Concrete_15_30percent_Fly_AshGrade 30</v>
      </c>
      <c r="F71">
        <v>0</v>
      </c>
      <c r="G71" s="6">
        <v>0.14399999999999999</v>
      </c>
      <c r="H71" s="6" t="s">
        <v>189</v>
      </c>
      <c r="I71" s="6">
        <v>0.14399999999999999</v>
      </c>
      <c r="K71">
        <v>1</v>
      </c>
      <c r="L71" t="s">
        <v>17</v>
      </c>
      <c r="M71">
        <v>1</v>
      </c>
    </row>
    <row r="72" spans="1:13" x14ac:dyDescent="0.25">
      <c r="A72">
        <v>76</v>
      </c>
      <c r="B72" t="s">
        <v>109</v>
      </c>
      <c r="C72" t="s">
        <v>132</v>
      </c>
      <c r="D72" t="s">
        <v>80</v>
      </c>
      <c r="E72" t="str">
        <f t="shared" si="1"/>
        <v>Concrete_GeneralPrecast_Eco_Concrete_15_30percent_Fly_AshGrade 35</v>
      </c>
      <c r="F72">
        <v>0</v>
      </c>
      <c r="G72" s="6">
        <v>0.151</v>
      </c>
      <c r="H72" s="6" t="s">
        <v>190</v>
      </c>
      <c r="I72" s="6">
        <v>0.151</v>
      </c>
      <c r="K72">
        <v>1</v>
      </c>
      <c r="L72" t="s">
        <v>17</v>
      </c>
      <c r="M72">
        <v>1</v>
      </c>
    </row>
    <row r="73" spans="1:13" x14ac:dyDescent="0.25">
      <c r="A73">
        <v>77</v>
      </c>
      <c r="B73" t="s">
        <v>109</v>
      </c>
      <c r="C73" t="s">
        <v>132</v>
      </c>
      <c r="D73" t="s">
        <v>81</v>
      </c>
      <c r="E73" t="str">
        <f t="shared" si="1"/>
        <v>Concrete_GeneralPrecast_Eco_Concrete_15_30percent_Fly_AshGrade 40</v>
      </c>
      <c r="F73">
        <v>0</v>
      </c>
      <c r="G73" s="6">
        <v>0.16</v>
      </c>
      <c r="H73" s="6" t="s">
        <v>191</v>
      </c>
      <c r="I73" s="6">
        <v>0.16</v>
      </c>
      <c r="K73">
        <v>1</v>
      </c>
      <c r="L73" t="s">
        <v>17</v>
      </c>
      <c r="M73">
        <v>1</v>
      </c>
    </row>
    <row r="74" spans="1:13" x14ac:dyDescent="0.25">
      <c r="A74">
        <v>78</v>
      </c>
      <c r="B74" t="s">
        <v>109</v>
      </c>
      <c r="C74" t="s">
        <v>132</v>
      </c>
      <c r="D74" t="s">
        <v>82</v>
      </c>
      <c r="E74" t="str">
        <f t="shared" si="1"/>
        <v>Concrete_GeneralPrecast_Eco_Concrete_15_30percent_Fly_AshGrade 50</v>
      </c>
      <c r="F74">
        <v>0</v>
      </c>
      <c r="G74">
        <v>0.184</v>
      </c>
      <c r="K74">
        <v>1</v>
      </c>
      <c r="L74" t="s">
        <v>17</v>
      </c>
      <c r="M74">
        <v>1</v>
      </c>
    </row>
    <row r="75" spans="1:13" x14ac:dyDescent="0.25">
      <c r="A75">
        <v>79</v>
      </c>
      <c r="B75" t="s">
        <v>109</v>
      </c>
      <c r="C75" t="s">
        <v>133</v>
      </c>
      <c r="D75" t="s">
        <v>77</v>
      </c>
      <c r="E75" t="str">
        <f t="shared" si="1"/>
        <v>Concrete_GeneralPrecast_Eco_Concrete_25_50percent_GGBSGrade 20</v>
      </c>
      <c r="F75">
        <v>0</v>
      </c>
      <c r="G75" s="6">
        <v>8.5999999999999993E-2</v>
      </c>
      <c r="H75" s="6" t="s">
        <v>177</v>
      </c>
      <c r="I75" s="6">
        <v>8.5999999999999993E-2</v>
      </c>
      <c r="K75">
        <v>1</v>
      </c>
      <c r="L75" t="s">
        <v>17</v>
      </c>
      <c r="M75">
        <v>1</v>
      </c>
    </row>
    <row r="76" spans="1:13" x14ac:dyDescent="0.25">
      <c r="A76">
        <v>80</v>
      </c>
      <c r="B76" t="s">
        <v>109</v>
      </c>
      <c r="C76" t="s">
        <v>133</v>
      </c>
      <c r="D76" t="s">
        <v>84</v>
      </c>
      <c r="E76" t="str">
        <f t="shared" si="1"/>
        <v>Concrete_GeneralPrecast_Eco_Concrete_25_50percent_GGBSGrade 25</v>
      </c>
      <c r="F76">
        <v>0</v>
      </c>
      <c r="G76" s="6">
        <v>0.09</v>
      </c>
      <c r="H76" s="6" t="s">
        <v>178</v>
      </c>
      <c r="I76" s="6">
        <v>0.09</v>
      </c>
      <c r="K76">
        <v>1</v>
      </c>
      <c r="L76" t="s">
        <v>17</v>
      </c>
      <c r="M76">
        <v>1</v>
      </c>
    </row>
    <row r="77" spans="1:13" x14ac:dyDescent="0.25">
      <c r="A77">
        <v>86</v>
      </c>
      <c r="B77" t="s">
        <v>109</v>
      </c>
      <c r="C77" t="s">
        <v>133</v>
      </c>
      <c r="D77" t="s">
        <v>79</v>
      </c>
      <c r="E77" t="str">
        <f t="shared" si="1"/>
        <v>Concrete_GeneralPrecast_Eco_Concrete_25_50percent_GGBSGrade 30</v>
      </c>
      <c r="F77">
        <v>0</v>
      </c>
      <c r="G77" s="6">
        <v>0.107</v>
      </c>
      <c r="H77" s="6" t="s">
        <v>179</v>
      </c>
      <c r="I77" s="6">
        <v>0.107</v>
      </c>
      <c r="K77">
        <v>1</v>
      </c>
      <c r="L77" t="s">
        <v>17</v>
      </c>
      <c r="M77">
        <v>1</v>
      </c>
    </row>
    <row r="78" spans="1:13" x14ac:dyDescent="0.25">
      <c r="A78">
        <v>87</v>
      </c>
      <c r="B78" t="s">
        <v>109</v>
      </c>
      <c r="C78" t="s">
        <v>133</v>
      </c>
      <c r="D78" t="s">
        <v>80</v>
      </c>
      <c r="E78" t="str">
        <f t="shared" si="1"/>
        <v>Concrete_GeneralPrecast_Eco_Concrete_25_50percent_GGBSGrade 35</v>
      </c>
      <c r="F78">
        <v>0</v>
      </c>
      <c r="G78" s="6">
        <v>0.114</v>
      </c>
      <c r="H78" s="6" t="s">
        <v>180</v>
      </c>
      <c r="I78" s="6">
        <v>0.114</v>
      </c>
      <c r="K78">
        <v>1</v>
      </c>
      <c r="L78" t="s">
        <v>17</v>
      </c>
      <c r="M78">
        <v>1</v>
      </c>
    </row>
    <row r="79" spans="1:13" x14ac:dyDescent="0.25">
      <c r="A79">
        <v>88</v>
      </c>
      <c r="B79" t="s">
        <v>109</v>
      </c>
      <c r="C79" t="s">
        <v>133</v>
      </c>
      <c r="D79" t="s">
        <v>81</v>
      </c>
      <c r="E79" t="str">
        <f t="shared" si="1"/>
        <v>Concrete_GeneralPrecast_Eco_Concrete_25_50percent_GGBSGrade 40</v>
      </c>
      <c r="F79">
        <v>0</v>
      </c>
      <c r="G79" s="6">
        <v>0.12</v>
      </c>
      <c r="H79" s="6" t="s">
        <v>181</v>
      </c>
      <c r="I79" s="6">
        <v>0.12</v>
      </c>
      <c r="K79">
        <v>1</v>
      </c>
      <c r="L79" t="s">
        <v>17</v>
      </c>
      <c r="M79">
        <v>1</v>
      </c>
    </row>
    <row r="80" spans="1:13" x14ac:dyDescent="0.25">
      <c r="A80">
        <v>89</v>
      </c>
      <c r="B80" t="s">
        <v>109</v>
      </c>
      <c r="C80" t="s">
        <v>133</v>
      </c>
      <c r="D80" t="s">
        <v>82</v>
      </c>
      <c r="E80" t="str">
        <f t="shared" si="1"/>
        <v>Concrete_GeneralPrecast_Eco_Concrete_25_50percent_GGBSGrade 50</v>
      </c>
      <c r="F80">
        <v>0</v>
      </c>
      <c r="G80">
        <v>0.14399999999999999</v>
      </c>
      <c r="K80">
        <v>1</v>
      </c>
      <c r="L80" t="s">
        <v>17</v>
      </c>
      <c r="M80">
        <v>1</v>
      </c>
    </row>
    <row r="81" spans="1:13" x14ac:dyDescent="0.25">
      <c r="A81">
        <v>26</v>
      </c>
      <c r="B81" t="s">
        <v>40</v>
      </c>
      <c r="C81" t="s">
        <v>116</v>
      </c>
      <c r="D81" t="s">
        <v>56</v>
      </c>
      <c r="E81" t="str">
        <f t="shared" si="1"/>
        <v>GlassFibre_GlassFibre Glass</v>
      </c>
      <c r="F81">
        <v>0</v>
      </c>
      <c r="G81">
        <v>1.5</v>
      </c>
      <c r="K81">
        <v>1</v>
      </c>
      <c r="L81" t="s">
        <v>17</v>
      </c>
      <c r="M81">
        <v>1</v>
      </c>
    </row>
    <row r="82" spans="1:13" x14ac:dyDescent="0.25">
      <c r="A82">
        <v>24</v>
      </c>
      <c r="B82" t="s">
        <v>40</v>
      </c>
      <c r="C82" t="s">
        <v>40</v>
      </c>
      <c r="D82" t="s">
        <v>40</v>
      </c>
      <c r="E82" t="str">
        <f t="shared" si="1"/>
        <v>GlassGlassGlass</v>
      </c>
      <c r="F82">
        <v>0</v>
      </c>
      <c r="G82" s="6">
        <v>1.44</v>
      </c>
      <c r="H82" s="6" t="s">
        <v>192</v>
      </c>
      <c r="I82" s="6">
        <v>1.44</v>
      </c>
      <c r="K82">
        <v>1</v>
      </c>
      <c r="L82" t="s">
        <v>17</v>
      </c>
      <c r="M82">
        <v>1</v>
      </c>
    </row>
    <row r="83" spans="1:13" x14ac:dyDescent="0.25">
      <c r="C83" t="s">
        <v>40</v>
      </c>
      <c r="D83" s="6" t="s">
        <v>194</v>
      </c>
      <c r="E83" t="str">
        <f t="shared" si="1"/>
        <v>GlassGlass; Double Glazing</v>
      </c>
      <c r="G83" s="6">
        <v>1.63</v>
      </c>
      <c r="H83" s="6" t="s">
        <v>194</v>
      </c>
      <c r="I83" s="6">
        <v>1.63</v>
      </c>
    </row>
    <row r="84" spans="1:13" x14ac:dyDescent="0.25">
      <c r="C84" t="s">
        <v>40</v>
      </c>
      <c r="D84" s="6" t="s">
        <v>195</v>
      </c>
      <c r="E84" t="str">
        <f t="shared" si="1"/>
        <v>GlassGlass; Triple Glazing</v>
      </c>
      <c r="G84" s="6">
        <v>1.75</v>
      </c>
      <c r="H84" s="6" t="s">
        <v>195</v>
      </c>
      <c r="I84" s="6">
        <v>1.75</v>
      </c>
    </row>
    <row r="85" spans="1:13" x14ac:dyDescent="0.25">
      <c r="C85" t="s">
        <v>40</v>
      </c>
      <c r="D85" s="6" t="s">
        <v>196</v>
      </c>
      <c r="E85" t="str">
        <f t="shared" si="1"/>
        <v xml:space="preserve">GlassGlass; Sky light/roof with frame </v>
      </c>
      <c r="G85" s="6">
        <v>3.1</v>
      </c>
      <c r="H85" s="6" t="s">
        <v>196</v>
      </c>
      <c r="I85" s="6">
        <v>3.1</v>
      </c>
    </row>
    <row r="86" spans="1:13" x14ac:dyDescent="0.25">
      <c r="A86">
        <v>27</v>
      </c>
      <c r="B86" t="s">
        <v>40</v>
      </c>
      <c r="C86" t="s">
        <v>117</v>
      </c>
      <c r="D86" t="s">
        <v>57</v>
      </c>
      <c r="E86" t="str">
        <f t="shared" si="1"/>
        <v>GlassLaminated_GlassLaminated Glass</v>
      </c>
      <c r="F86">
        <v>0</v>
      </c>
      <c r="G86">
        <v>3.5009999999999999</v>
      </c>
      <c r="K86">
        <v>1</v>
      </c>
      <c r="L86" t="s">
        <v>58</v>
      </c>
      <c r="M86">
        <v>1</v>
      </c>
    </row>
    <row r="87" spans="1:13" x14ac:dyDescent="0.25">
      <c r="A87">
        <v>25</v>
      </c>
      <c r="B87" t="s">
        <v>40</v>
      </c>
      <c r="C87" t="s">
        <v>118</v>
      </c>
      <c r="D87" t="s">
        <v>55</v>
      </c>
      <c r="E87" t="str">
        <f t="shared" si="1"/>
        <v>GlassRecycled_GlassRecycled Glass</v>
      </c>
      <c r="F87">
        <v>0</v>
      </c>
      <c r="G87">
        <v>0.59</v>
      </c>
      <c r="K87">
        <v>1</v>
      </c>
      <c r="L87" t="s">
        <v>17</v>
      </c>
      <c r="M87">
        <v>1</v>
      </c>
    </row>
    <row r="88" spans="1:13" x14ac:dyDescent="0.25">
      <c r="A88">
        <v>15</v>
      </c>
      <c r="B88" t="s">
        <v>40</v>
      </c>
      <c r="C88" t="s">
        <v>122</v>
      </c>
      <c r="D88" t="s">
        <v>41</v>
      </c>
      <c r="E88" t="str">
        <f t="shared" si="1"/>
        <v>GlassTampered_or_Toughened_GlassTampered/Toughened Glass</v>
      </c>
      <c r="F88">
        <v>0</v>
      </c>
      <c r="G88" s="6">
        <v>1.67</v>
      </c>
      <c r="H88" s="6" t="s">
        <v>193</v>
      </c>
      <c r="I88" s="6">
        <v>1.67</v>
      </c>
      <c r="K88">
        <v>1</v>
      </c>
      <c r="L88" t="s">
        <v>17</v>
      </c>
      <c r="M88">
        <v>1</v>
      </c>
    </row>
    <row r="89" spans="1:13" x14ac:dyDescent="0.25">
      <c r="A89">
        <v>16</v>
      </c>
      <c r="B89" t="s">
        <v>42</v>
      </c>
      <c r="C89" t="s">
        <v>43</v>
      </c>
      <c r="D89" t="s">
        <v>44</v>
      </c>
      <c r="E89" t="str">
        <f t="shared" si="1"/>
        <v>OthersAluminiumCast products</v>
      </c>
      <c r="F89">
        <v>0</v>
      </c>
      <c r="G89" s="6">
        <v>13.2</v>
      </c>
      <c r="H89" s="6" t="s">
        <v>147</v>
      </c>
      <c r="I89" s="6">
        <v>13.2</v>
      </c>
      <c r="K89">
        <v>1</v>
      </c>
      <c r="L89" t="s">
        <v>17</v>
      </c>
      <c r="M89">
        <v>1</v>
      </c>
    </row>
    <row r="90" spans="1:13" ht="15.6" customHeight="1" x14ac:dyDescent="0.25">
      <c r="C90" t="s">
        <v>43</v>
      </c>
      <c r="D90" s="6" t="s">
        <v>142</v>
      </c>
      <c r="E90" t="str">
        <f t="shared" si="1"/>
        <v>AluminiumGeneral</v>
      </c>
      <c r="G90" s="6">
        <v>13.1</v>
      </c>
      <c r="H90" s="11" t="s">
        <v>43</v>
      </c>
      <c r="I90" s="12"/>
      <c r="J90" s="13" t="s">
        <v>141</v>
      </c>
    </row>
    <row r="91" spans="1:13" x14ac:dyDescent="0.25">
      <c r="C91" t="s">
        <v>43</v>
      </c>
      <c r="D91" s="6" t="s">
        <v>143</v>
      </c>
      <c r="E91" t="str">
        <f t="shared" si="1"/>
        <v>AluminiumSheet</v>
      </c>
      <c r="G91" s="6">
        <v>13</v>
      </c>
      <c r="H91" s="14" t="s">
        <v>142</v>
      </c>
      <c r="I91" s="6">
        <v>13.1</v>
      </c>
      <c r="J91" s="15"/>
    </row>
    <row r="92" spans="1:13" x14ac:dyDescent="0.25">
      <c r="C92" t="s">
        <v>43</v>
      </c>
      <c r="D92" s="6" t="s">
        <v>144</v>
      </c>
      <c r="E92" t="str">
        <f t="shared" si="1"/>
        <v>AluminiumFoil</v>
      </c>
      <c r="G92" s="6">
        <v>13.8</v>
      </c>
      <c r="H92" s="14" t="s">
        <v>143</v>
      </c>
      <c r="I92" s="6">
        <v>13</v>
      </c>
      <c r="J92" s="15"/>
    </row>
    <row r="93" spans="1:13" x14ac:dyDescent="0.25">
      <c r="C93" t="s">
        <v>43</v>
      </c>
      <c r="D93" s="6" t="s">
        <v>145</v>
      </c>
      <c r="E93" t="str">
        <f t="shared" si="1"/>
        <v>AluminiumExtruded</v>
      </c>
      <c r="G93" s="6">
        <v>13.2</v>
      </c>
      <c r="H93" s="14" t="s">
        <v>144</v>
      </c>
      <c r="I93" s="6">
        <v>13.8</v>
      </c>
      <c r="J93" s="15"/>
    </row>
    <row r="94" spans="1:13" x14ac:dyDescent="0.25">
      <c r="A94" s="9">
        <v>17</v>
      </c>
      <c r="B94" t="s">
        <v>42</v>
      </c>
      <c r="C94" t="s">
        <v>45</v>
      </c>
      <c r="D94" t="s">
        <v>46</v>
      </c>
      <c r="E94" t="str">
        <f t="shared" si="1"/>
        <v>OthersBricksGeneral clay bricks</v>
      </c>
      <c r="F94">
        <v>0</v>
      </c>
      <c r="G94" s="6">
        <v>0.21299999999999999</v>
      </c>
      <c r="H94" s="6" t="s">
        <v>156</v>
      </c>
      <c r="I94" s="6">
        <v>0.21299999999999999</v>
      </c>
      <c r="K94">
        <v>1</v>
      </c>
      <c r="L94" t="s">
        <v>17</v>
      </c>
      <c r="M94">
        <v>0</v>
      </c>
    </row>
    <row r="95" spans="1:13" x14ac:dyDescent="0.25">
      <c r="A95">
        <v>19</v>
      </c>
      <c r="B95" t="s">
        <v>42</v>
      </c>
      <c r="C95" t="s">
        <v>47</v>
      </c>
      <c r="D95" t="s">
        <v>49</v>
      </c>
      <c r="E95" t="str">
        <f t="shared" si="1"/>
        <v>OthersPaintSolventborne</v>
      </c>
      <c r="F95">
        <v>0</v>
      </c>
      <c r="G95">
        <v>3.76</v>
      </c>
      <c r="K95">
        <v>1</v>
      </c>
      <c r="L95" t="s">
        <v>17</v>
      </c>
      <c r="M95">
        <v>1</v>
      </c>
    </row>
    <row r="96" spans="1:13" x14ac:dyDescent="0.25">
      <c r="A96">
        <v>18</v>
      </c>
      <c r="B96" t="s">
        <v>42</v>
      </c>
      <c r="C96" t="s">
        <v>47</v>
      </c>
      <c r="D96" t="s">
        <v>48</v>
      </c>
      <c r="E96" t="str">
        <f t="shared" si="1"/>
        <v>OthersPaintWaterborne</v>
      </c>
      <c r="F96">
        <v>0</v>
      </c>
      <c r="G96">
        <v>2.54</v>
      </c>
      <c r="K96">
        <v>1</v>
      </c>
      <c r="L96" t="s">
        <v>17</v>
      </c>
      <c r="M96">
        <v>1</v>
      </c>
    </row>
    <row r="97" spans="1:13" x14ac:dyDescent="0.25">
      <c r="A97">
        <v>20</v>
      </c>
      <c r="B97" t="s">
        <v>42</v>
      </c>
      <c r="C97" t="s">
        <v>50</v>
      </c>
      <c r="D97" t="s">
        <v>51</v>
      </c>
      <c r="E97" t="str">
        <f t="shared" si="1"/>
        <v>OthersTilesCeramic</v>
      </c>
      <c r="F97">
        <v>0</v>
      </c>
      <c r="G97">
        <v>0.78</v>
      </c>
      <c r="K97">
        <v>1</v>
      </c>
      <c r="L97" t="s">
        <v>17</v>
      </c>
      <c r="M97">
        <v>1</v>
      </c>
    </row>
    <row r="98" spans="1:13" x14ac:dyDescent="0.25">
      <c r="A98">
        <v>22</v>
      </c>
      <c r="B98" t="s">
        <v>42</v>
      </c>
      <c r="C98" t="s">
        <v>50</v>
      </c>
      <c r="D98" t="s">
        <v>53</v>
      </c>
      <c r="E98" t="str">
        <f t="shared" si="1"/>
        <v>OthersTilesMarble</v>
      </c>
      <c r="F98">
        <v>0</v>
      </c>
      <c r="G98">
        <v>0.21</v>
      </c>
      <c r="K98">
        <v>1</v>
      </c>
      <c r="L98" t="s">
        <v>17</v>
      </c>
      <c r="M98">
        <v>1</v>
      </c>
    </row>
    <row r="99" spans="1:13" x14ac:dyDescent="0.25">
      <c r="A99">
        <v>28</v>
      </c>
      <c r="B99" t="s">
        <v>42</v>
      </c>
      <c r="C99" t="s">
        <v>59</v>
      </c>
      <c r="D99" t="s">
        <v>60</v>
      </c>
      <c r="E99" t="str">
        <f t="shared" si="1"/>
        <v>OthersTimberGeneral Timber</v>
      </c>
      <c r="F99">
        <v>0</v>
      </c>
      <c r="G99">
        <v>0.72</v>
      </c>
      <c r="K99">
        <v>1</v>
      </c>
      <c r="L99" t="s">
        <v>61</v>
      </c>
      <c r="M99">
        <v>1</v>
      </c>
    </row>
    <row r="100" spans="1:13" x14ac:dyDescent="0.25">
      <c r="A100">
        <v>35</v>
      </c>
      <c r="B100" t="s">
        <v>42</v>
      </c>
      <c r="C100" t="s">
        <v>59</v>
      </c>
      <c r="D100" t="s">
        <v>73</v>
      </c>
      <c r="E100" t="str">
        <f t="shared" si="1"/>
        <v>OthersTimberGlue Laminated Timber</v>
      </c>
      <c r="F100">
        <v>0</v>
      </c>
      <c r="G100">
        <v>0.87</v>
      </c>
      <c r="K100">
        <v>1</v>
      </c>
      <c r="L100" t="s">
        <v>61</v>
      </c>
      <c r="M100">
        <v>1</v>
      </c>
    </row>
    <row r="101" spans="1:13" x14ac:dyDescent="0.25">
      <c r="A101">
        <v>36</v>
      </c>
      <c r="B101" t="s">
        <v>42</v>
      </c>
      <c r="C101" t="s">
        <v>59</v>
      </c>
      <c r="D101" t="s">
        <v>74</v>
      </c>
      <c r="E101" t="str">
        <f t="shared" si="1"/>
        <v>OthersTimberPlywood</v>
      </c>
      <c r="F101">
        <v>0</v>
      </c>
      <c r="G101">
        <v>1.1000000000000001</v>
      </c>
      <c r="K101">
        <v>1</v>
      </c>
      <c r="L101" t="s">
        <v>75</v>
      </c>
      <c r="M101">
        <v>1</v>
      </c>
    </row>
    <row r="102" spans="1:13" x14ac:dyDescent="0.25">
      <c r="A102">
        <v>1</v>
      </c>
      <c r="B102" t="s">
        <v>9</v>
      </c>
      <c r="C102" t="s">
        <v>119</v>
      </c>
      <c r="D102" t="s">
        <v>10</v>
      </c>
      <c r="E102" t="str">
        <f t="shared" si="1"/>
        <v>SteelPrimary_SteelPrimary Steel</v>
      </c>
      <c r="F102">
        <v>0</v>
      </c>
      <c r="G102">
        <v>2.89</v>
      </c>
      <c r="K102">
        <v>1</v>
      </c>
      <c r="L102" t="s">
        <v>11</v>
      </c>
      <c r="M102">
        <v>1</v>
      </c>
    </row>
    <row r="103" spans="1:13" x14ac:dyDescent="0.25">
      <c r="A103">
        <v>2</v>
      </c>
      <c r="B103" t="s">
        <v>9</v>
      </c>
      <c r="C103" t="s">
        <v>120</v>
      </c>
      <c r="D103" t="s">
        <v>12</v>
      </c>
      <c r="E103" t="str">
        <f t="shared" si="1"/>
        <v>SteelRecycled_SteelRecycled Steel</v>
      </c>
      <c r="F103">
        <v>0</v>
      </c>
      <c r="G103">
        <v>1.07</v>
      </c>
      <c r="K103">
        <v>1</v>
      </c>
      <c r="L103" t="s">
        <v>13</v>
      </c>
      <c r="M103">
        <v>1</v>
      </c>
    </row>
    <row r="104" spans="1:13" x14ac:dyDescent="0.25">
      <c r="C104" t="s">
        <v>9</v>
      </c>
      <c r="D104" s="6" t="s">
        <v>197</v>
      </c>
      <c r="E104" t="str">
        <f t="shared" si="1"/>
        <v>SteelSteel, UO Pipe</v>
      </c>
      <c r="G104" s="6">
        <v>3.02</v>
      </c>
      <c r="H104" s="6" t="s">
        <v>197</v>
      </c>
      <c r="I104" s="6">
        <v>3.02</v>
      </c>
    </row>
    <row r="105" spans="1:13" x14ac:dyDescent="0.25">
      <c r="C105" t="s">
        <v>9</v>
      </c>
      <c r="D105" s="6" t="s">
        <v>198</v>
      </c>
      <c r="E105" t="str">
        <f t="shared" si="1"/>
        <v xml:space="preserve">SteelSteel; Electrogalvanized </v>
      </c>
      <c r="G105" s="6">
        <v>3.03</v>
      </c>
      <c r="H105" s="6" t="s">
        <v>198</v>
      </c>
      <c r="I105" s="6">
        <v>3.03</v>
      </c>
    </row>
    <row r="106" spans="1:13" x14ac:dyDescent="0.25">
      <c r="C106" t="s">
        <v>9</v>
      </c>
      <c r="D106" s="6" t="s">
        <v>199</v>
      </c>
      <c r="E106" t="str">
        <f t="shared" si="1"/>
        <v>SteelSteel; Welded Pipe</v>
      </c>
      <c r="G106" s="6">
        <v>2.78</v>
      </c>
      <c r="H106" s="6" t="s">
        <v>199</v>
      </c>
      <c r="I106" s="6">
        <v>2.78</v>
      </c>
    </row>
    <row r="107" spans="1:13" ht="15" customHeight="1" x14ac:dyDescent="0.25">
      <c r="C107" t="s">
        <v>9</v>
      </c>
      <c r="D107" s="6" t="s">
        <v>200</v>
      </c>
      <c r="E107" t="str">
        <f t="shared" si="1"/>
        <v>SteelSteel; Organic Coated Sheet</v>
      </c>
      <c r="G107" s="6">
        <v>3.06</v>
      </c>
      <c r="H107" s="6" t="s">
        <v>200</v>
      </c>
      <c r="I107" s="6">
        <v>3.06</v>
      </c>
      <c r="J107" s="8" t="s">
        <v>201</v>
      </c>
    </row>
    <row r="108" spans="1:13" x14ac:dyDescent="0.25">
      <c r="C108" t="s">
        <v>9</v>
      </c>
      <c r="D108" s="6" t="s">
        <v>202</v>
      </c>
      <c r="E108" t="str">
        <f t="shared" si="1"/>
        <v>SteelSteel; Finished Cold-Rolled Coil</v>
      </c>
      <c r="G108" s="6">
        <v>2.73</v>
      </c>
      <c r="H108" s="6" t="s">
        <v>202</v>
      </c>
      <c r="I108" s="6">
        <v>2.73</v>
      </c>
    </row>
    <row r="109" spans="1:13" x14ac:dyDescent="0.25">
      <c r="C109" t="s">
        <v>9</v>
      </c>
      <c r="D109" s="6" t="s">
        <v>203</v>
      </c>
      <c r="E109" t="str">
        <f t="shared" si="1"/>
        <v xml:space="preserve">SteelSteel; Hot-Dip Galvanized </v>
      </c>
      <c r="G109" s="6">
        <v>2.76</v>
      </c>
      <c r="H109" s="6" t="s">
        <v>203</v>
      </c>
      <c r="I109" s="6">
        <v>2.76</v>
      </c>
    </row>
    <row r="110" spans="1:13" x14ac:dyDescent="0.25">
      <c r="C110" t="s">
        <v>9</v>
      </c>
      <c r="D110" s="6" t="s">
        <v>204</v>
      </c>
      <c r="E110" t="str">
        <f t="shared" si="1"/>
        <v>SteelSteel; Plate</v>
      </c>
      <c r="G110" s="6">
        <v>2.46</v>
      </c>
      <c r="H110" s="6" t="s">
        <v>204</v>
      </c>
      <c r="I110" s="6">
        <v>2.46</v>
      </c>
    </row>
    <row r="111" spans="1:13" x14ac:dyDescent="0.25">
      <c r="C111" t="s">
        <v>9</v>
      </c>
      <c r="D111" s="6" t="s">
        <v>205</v>
      </c>
      <c r="E111" t="str">
        <f t="shared" si="1"/>
        <v>SteelSteel; Cold Rolled Coil</v>
      </c>
      <c r="G111" s="6">
        <v>2.5299999999999998</v>
      </c>
      <c r="H111" s="6" t="s">
        <v>205</v>
      </c>
      <c r="I111" s="6">
        <v>2.5299999999999998</v>
      </c>
    </row>
    <row r="112" spans="1:13" x14ac:dyDescent="0.25">
      <c r="C112" t="s">
        <v>9</v>
      </c>
      <c r="D112" s="6" t="s">
        <v>206</v>
      </c>
      <c r="E112" t="str">
        <f t="shared" si="1"/>
        <v>SteelSteel; Pickled Hot-Rolled Coil</v>
      </c>
      <c r="G112" s="6">
        <v>2.42</v>
      </c>
      <c r="H112" s="6" t="s">
        <v>206</v>
      </c>
      <c r="I112" s="6">
        <v>2.42</v>
      </c>
    </row>
    <row r="113" spans="3:10" x14ac:dyDescent="0.25">
      <c r="C113" t="s">
        <v>9</v>
      </c>
      <c r="D113" s="6" t="s">
        <v>207</v>
      </c>
      <c r="E113" t="str">
        <f t="shared" si="1"/>
        <v>SteelSteel; Wire Rod</v>
      </c>
      <c r="G113" s="6">
        <v>2.27</v>
      </c>
      <c r="H113" s="6" t="s">
        <v>207</v>
      </c>
      <c r="I113" s="6">
        <v>2.27</v>
      </c>
    </row>
    <row r="114" spans="3:10" x14ac:dyDescent="0.25">
      <c r="C114" t="s">
        <v>9</v>
      </c>
      <c r="D114" s="6" t="s">
        <v>208</v>
      </c>
      <c r="E114" t="str">
        <f t="shared" si="1"/>
        <v>SteelSteel; Hot Rolled Coil</v>
      </c>
      <c r="G114" s="6">
        <v>2.2799999999999998</v>
      </c>
      <c r="H114" s="6" t="s">
        <v>208</v>
      </c>
      <c r="I114" s="6">
        <v>2.2799999999999998</v>
      </c>
    </row>
    <row r="115" spans="3:10" x14ac:dyDescent="0.25">
      <c r="C115" t="s">
        <v>9</v>
      </c>
      <c r="D115" s="10" t="s">
        <v>209</v>
      </c>
      <c r="E115" t="str">
        <f t="shared" si="1"/>
        <v>SteelSteel; Rebar</v>
      </c>
      <c r="G115" s="10">
        <v>1.99</v>
      </c>
      <c r="H115" s="10" t="s">
        <v>209</v>
      </c>
      <c r="I115" s="10">
        <v>1.99</v>
      </c>
    </row>
    <row r="116" spans="3:10" x14ac:dyDescent="0.25">
      <c r="C116" t="s">
        <v>9</v>
      </c>
      <c r="D116" s="10" t="s">
        <v>210</v>
      </c>
      <c r="E116" t="str">
        <f t="shared" si="1"/>
        <v>SteelSteel; Section</v>
      </c>
      <c r="G116" s="10">
        <v>1.55</v>
      </c>
      <c r="H116" s="10" t="s">
        <v>210</v>
      </c>
      <c r="I116" s="10">
        <v>1.55</v>
      </c>
      <c r="J116" s="6" t="s">
        <v>211</v>
      </c>
    </row>
    <row r="117" spans="3:10" x14ac:dyDescent="0.25">
      <c r="C117" t="s">
        <v>59</v>
      </c>
      <c r="D117" s="6" t="s">
        <v>214</v>
      </c>
      <c r="E117" t="str">
        <f t="shared" si="1"/>
        <v>TimberTimber; CLT</v>
      </c>
      <c r="G117" s="6">
        <v>-1.2</v>
      </c>
    </row>
    <row r="118" spans="3:10" ht="19.5" customHeight="1" x14ac:dyDescent="0.25">
      <c r="C118" t="s">
        <v>59</v>
      </c>
      <c r="D118" s="6" t="s">
        <v>215</v>
      </c>
      <c r="E118" t="str">
        <f t="shared" si="1"/>
        <v>TimberTimber; Glulam</v>
      </c>
      <c r="G118" s="6">
        <v>-0.9</v>
      </c>
      <c r="H118" s="7" t="s">
        <v>212</v>
      </c>
      <c r="J118" s="8" t="s">
        <v>213</v>
      </c>
    </row>
    <row r="119" spans="3:10" x14ac:dyDescent="0.25">
      <c r="H119" s="6" t="s">
        <v>214</v>
      </c>
      <c r="I119" s="6">
        <v>-1.2</v>
      </c>
      <c r="J119" s="8"/>
    </row>
    <row r="120" spans="3:10" x14ac:dyDescent="0.25">
      <c r="H120" s="6" t="s">
        <v>215</v>
      </c>
      <c r="I120" s="6">
        <v>-0.9</v>
      </c>
    </row>
    <row r="133" spans="2:6" x14ac:dyDescent="0.25">
      <c r="B133" t="s">
        <v>108</v>
      </c>
      <c r="C133" t="s">
        <v>109</v>
      </c>
      <c r="D133" t="s">
        <v>40</v>
      </c>
      <c r="E133" t="s">
        <v>42</v>
      </c>
      <c r="F133" t="s">
        <v>9</v>
      </c>
    </row>
    <row r="134" spans="2:6" x14ac:dyDescent="0.25">
      <c r="B134" t="s">
        <v>28</v>
      </c>
      <c r="C134" s="1" t="s">
        <v>66</v>
      </c>
      <c r="D134" t="s">
        <v>116</v>
      </c>
      <c r="E134" t="s">
        <v>43</v>
      </c>
      <c r="F134" t="s">
        <v>119</v>
      </c>
    </row>
    <row r="135" spans="2:6" x14ac:dyDescent="0.25">
      <c r="B135" t="s">
        <v>113</v>
      </c>
      <c r="C135" s="1" t="s">
        <v>115</v>
      </c>
      <c r="D135" t="s">
        <v>40</v>
      </c>
      <c r="E135" t="s">
        <v>45</v>
      </c>
      <c r="F135" t="s">
        <v>120</v>
      </c>
    </row>
    <row r="136" spans="2:6" x14ac:dyDescent="0.25">
      <c r="B136" t="s">
        <v>27</v>
      </c>
      <c r="C136" s="1" t="s">
        <v>126</v>
      </c>
      <c r="D136" t="s">
        <v>117</v>
      </c>
      <c r="E136" s="1" t="s">
        <v>47</v>
      </c>
    </row>
    <row r="137" spans="2:6" x14ac:dyDescent="0.25">
      <c r="B137" s="1" t="s">
        <v>28</v>
      </c>
      <c r="C137" s="1" t="s">
        <v>128</v>
      </c>
      <c r="D137" t="s">
        <v>118</v>
      </c>
      <c r="E137" s="1" t="s">
        <v>50</v>
      </c>
    </row>
    <row r="138" spans="2:6" x14ac:dyDescent="0.25">
      <c r="B138" s="1" t="s">
        <v>110</v>
      </c>
      <c r="C138" s="1" t="s">
        <v>127</v>
      </c>
      <c r="D138" t="s">
        <v>122</v>
      </c>
      <c r="E138" s="1" t="s">
        <v>59</v>
      </c>
    </row>
    <row r="139" spans="2:6" x14ac:dyDescent="0.25">
      <c r="B139" s="1" t="s">
        <v>111</v>
      </c>
      <c r="C139" s="1" t="s">
        <v>129</v>
      </c>
    </row>
    <row r="140" spans="2:6" x14ac:dyDescent="0.25">
      <c r="B140" t="s">
        <v>112</v>
      </c>
      <c r="C140" s="1" t="s">
        <v>121</v>
      </c>
    </row>
    <row r="141" spans="2:6" x14ac:dyDescent="0.25">
      <c r="C141" s="1" t="s">
        <v>130</v>
      </c>
    </row>
    <row r="142" spans="2:6" x14ac:dyDescent="0.25">
      <c r="C142" s="1" t="s">
        <v>132</v>
      </c>
    </row>
    <row r="143" spans="2:6" x14ac:dyDescent="0.25">
      <c r="C143" s="1" t="s">
        <v>131</v>
      </c>
    </row>
    <row r="144" spans="2:6" x14ac:dyDescent="0.25">
      <c r="C144" s="1" t="s">
        <v>133</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0"/>
  <dimension ref="A1:I9"/>
  <sheetViews>
    <sheetView topLeftCell="A98" workbookViewId="0">
      <selection activeCell="C111" sqref="C111:C112"/>
    </sheetView>
  </sheetViews>
  <sheetFormatPr defaultRowHeight="15" x14ac:dyDescent="0.25"/>
  <cols>
    <col min="3" max="3" width="57" bestFit="1" customWidth="1"/>
    <col min="4" max="4" width="42.28515625" bestFit="1" customWidth="1"/>
    <col min="8" max="8" width="120.28515625" bestFit="1" customWidth="1"/>
  </cols>
  <sheetData>
    <row r="1" spans="1:9" x14ac:dyDescent="0.25">
      <c r="A1" t="s">
        <v>0</v>
      </c>
      <c r="B1" t="s">
        <v>1</v>
      </c>
      <c r="C1" t="s">
        <v>2</v>
      </c>
      <c r="D1" t="s">
        <v>3</v>
      </c>
      <c r="E1" t="s">
        <v>4</v>
      </c>
      <c r="F1" t="s">
        <v>5</v>
      </c>
      <c r="G1" t="s">
        <v>6</v>
      </c>
      <c r="H1" t="s">
        <v>7</v>
      </c>
      <c r="I1" t="s">
        <v>8</v>
      </c>
    </row>
    <row r="2" spans="1:9" x14ac:dyDescent="0.25">
      <c r="A2">
        <v>21</v>
      </c>
      <c r="B2" t="s">
        <v>42</v>
      </c>
      <c r="C2" t="s">
        <v>50</v>
      </c>
      <c r="D2" t="s">
        <v>16</v>
      </c>
      <c r="E2">
        <v>0</v>
      </c>
      <c r="F2">
        <v>0</v>
      </c>
      <c r="G2">
        <v>0</v>
      </c>
      <c r="H2" t="s">
        <v>52</v>
      </c>
      <c r="I2">
        <v>0</v>
      </c>
    </row>
    <row r="3" spans="1:9" x14ac:dyDescent="0.25">
      <c r="A3">
        <v>23</v>
      </c>
      <c r="B3" t="s">
        <v>42</v>
      </c>
      <c r="C3" t="s">
        <v>54</v>
      </c>
      <c r="D3" t="s">
        <v>54</v>
      </c>
      <c r="E3">
        <v>0</v>
      </c>
      <c r="F3">
        <v>0</v>
      </c>
      <c r="G3">
        <v>0</v>
      </c>
      <c r="H3" t="s">
        <v>52</v>
      </c>
      <c r="I3">
        <v>0</v>
      </c>
    </row>
    <row r="4" spans="1:9" x14ac:dyDescent="0.25">
      <c r="A4">
        <v>81</v>
      </c>
      <c r="B4" t="s">
        <v>91</v>
      </c>
      <c r="C4" t="s">
        <v>92</v>
      </c>
      <c r="D4" t="s">
        <v>93</v>
      </c>
      <c r="E4">
        <v>1</v>
      </c>
      <c r="F4">
        <v>1.2</v>
      </c>
      <c r="G4">
        <v>1</v>
      </c>
      <c r="H4" t="s">
        <v>94</v>
      </c>
      <c r="I4">
        <v>0</v>
      </c>
    </row>
    <row r="5" spans="1:9" x14ac:dyDescent="0.25">
      <c r="A5">
        <v>84</v>
      </c>
      <c r="B5" t="s">
        <v>65</v>
      </c>
      <c r="C5" t="s">
        <v>76</v>
      </c>
      <c r="D5" t="s">
        <v>97</v>
      </c>
      <c r="E5">
        <v>0</v>
      </c>
      <c r="F5">
        <v>243</v>
      </c>
      <c r="G5">
        <v>1</v>
      </c>
      <c r="H5" t="s">
        <v>97</v>
      </c>
      <c r="I5">
        <v>0</v>
      </c>
    </row>
    <row r="6" spans="1:9" x14ac:dyDescent="0.25">
      <c r="A6">
        <v>85</v>
      </c>
      <c r="B6" t="s">
        <v>98</v>
      </c>
      <c r="C6" t="s">
        <v>99</v>
      </c>
      <c r="D6" t="s">
        <v>100</v>
      </c>
      <c r="E6">
        <v>1</v>
      </c>
      <c r="F6">
        <v>0.9</v>
      </c>
      <c r="G6">
        <v>1</v>
      </c>
      <c r="H6" t="s">
        <v>52</v>
      </c>
      <c r="I6">
        <v>0</v>
      </c>
    </row>
    <row r="7" spans="1:9" x14ac:dyDescent="0.25">
      <c r="A7">
        <v>102</v>
      </c>
      <c r="B7" t="s">
        <v>14</v>
      </c>
      <c r="C7" t="s">
        <v>103</v>
      </c>
      <c r="D7" t="s">
        <v>103</v>
      </c>
      <c r="E7">
        <v>1</v>
      </c>
      <c r="F7">
        <v>1.0001</v>
      </c>
      <c r="G7">
        <v>1</v>
      </c>
      <c r="H7" t="s">
        <v>104</v>
      </c>
      <c r="I7">
        <v>0</v>
      </c>
    </row>
    <row r="8" spans="1:9" x14ac:dyDescent="0.25">
      <c r="A8">
        <v>103</v>
      </c>
      <c r="B8" t="s">
        <v>14</v>
      </c>
      <c r="C8" t="s">
        <v>98</v>
      </c>
      <c r="D8" t="s">
        <v>98</v>
      </c>
      <c r="E8">
        <v>0</v>
      </c>
      <c r="F8">
        <v>1</v>
      </c>
      <c r="G8">
        <v>1</v>
      </c>
      <c r="H8" t="s">
        <v>52</v>
      </c>
      <c r="I8">
        <v>0</v>
      </c>
    </row>
    <row r="9" spans="1:9" x14ac:dyDescent="0.25">
      <c r="A9">
        <v>104</v>
      </c>
      <c r="B9" t="s">
        <v>14</v>
      </c>
      <c r="C9" t="s">
        <v>20</v>
      </c>
      <c r="D9" t="s">
        <v>98</v>
      </c>
      <c r="E9">
        <v>0</v>
      </c>
      <c r="F9">
        <v>0.01</v>
      </c>
      <c r="G9">
        <v>1</v>
      </c>
      <c r="H9" t="s">
        <v>105</v>
      </c>
      <c r="I9">
        <v>0</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dimension ref="A1:I105"/>
  <sheetViews>
    <sheetView workbookViewId="0">
      <selection activeCell="C111" sqref="C111:C112"/>
    </sheetView>
  </sheetViews>
  <sheetFormatPr defaultRowHeight="15" x14ac:dyDescent="0.25"/>
  <cols>
    <col min="3" max="3" width="57" bestFit="1" customWidth="1"/>
    <col min="4" max="4" width="42.28515625" bestFit="1" customWidth="1"/>
    <col min="8" max="8" width="120.28515625" bestFit="1" customWidth="1"/>
  </cols>
  <sheetData>
    <row r="1" spans="1:9" x14ac:dyDescent="0.25">
      <c r="A1" t="s">
        <v>0</v>
      </c>
      <c r="B1" t="s">
        <v>1</v>
      </c>
      <c r="C1" t="s">
        <v>2</v>
      </c>
      <c r="D1" t="s">
        <v>3</v>
      </c>
      <c r="E1" t="s">
        <v>4</v>
      </c>
      <c r="F1" t="s">
        <v>5</v>
      </c>
      <c r="G1" t="s">
        <v>6</v>
      </c>
      <c r="H1" t="s">
        <v>7</v>
      </c>
      <c r="I1" t="s">
        <v>8</v>
      </c>
    </row>
    <row r="2" spans="1:9" x14ac:dyDescent="0.25">
      <c r="A2">
        <v>1</v>
      </c>
      <c r="B2" t="s">
        <v>9</v>
      </c>
      <c r="C2" t="s">
        <v>10</v>
      </c>
      <c r="D2" t="s">
        <v>10</v>
      </c>
      <c r="E2">
        <v>0</v>
      </c>
      <c r="F2">
        <v>2.89</v>
      </c>
      <c r="G2">
        <v>1</v>
      </c>
      <c r="H2" t="s">
        <v>11</v>
      </c>
      <c r="I2">
        <v>1</v>
      </c>
    </row>
    <row r="3" spans="1:9" x14ac:dyDescent="0.25">
      <c r="A3">
        <v>2</v>
      </c>
      <c r="B3" t="s">
        <v>9</v>
      </c>
      <c r="C3" t="s">
        <v>12</v>
      </c>
      <c r="D3" t="s">
        <v>12</v>
      </c>
      <c r="E3">
        <v>0</v>
      </c>
      <c r="F3">
        <v>1.07</v>
      </c>
      <c r="G3">
        <v>1</v>
      </c>
      <c r="H3" t="s">
        <v>13</v>
      </c>
      <c r="I3">
        <v>1</v>
      </c>
    </row>
    <row r="4" spans="1:9" x14ac:dyDescent="0.25">
      <c r="A4">
        <v>3</v>
      </c>
      <c r="B4" t="s">
        <v>14</v>
      </c>
      <c r="C4" t="s">
        <v>15</v>
      </c>
      <c r="D4" t="s">
        <v>16</v>
      </c>
      <c r="E4">
        <v>0</v>
      </c>
      <c r="F4">
        <v>0.7</v>
      </c>
      <c r="G4">
        <v>1</v>
      </c>
      <c r="H4" t="s">
        <v>17</v>
      </c>
      <c r="I4">
        <v>1</v>
      </c>
    </row>
    <row r="5" spans="1:9" x14ac:dyDescent="0.25">
      <c r="A5">
        <v>4</v>
      </c>
      <c r="B5" t="s">
        <v>14</v>
      </c>
      <c r="C5" t="s">
        <v>15</v>
      </c>
      <c r="D5" t="s">
        <v>18</v>
      </c>
      <c r="E5">
        <v>0</v>
      </c>
      <c r="F5">
        <v>0.09</v>
      </c>
      <c r="G5">
        <v>1</v>
      </c>
      <c r="H5" t="s">
        <v>19</v>
      </c>
      <c r="I5">
        <v>1</v>
      </c>
    </row>
    <row r="6" spans="1:9" x14ac:dyDescent="0.25">
      <c r="A6">
        <v>5</v>
      </c>
      <c r="B6" t="s">
        <v>14</v>
      </c>
      <c r="C6" t="s">
        <v>20</v>
      </c>
      <c r="D6" t="s">
        <v>21</v>
      </c>
      <c r="E6">
        <v>0</v>
      </c>
      <c r="F6">
        <v>5.0000000000000001E-3</v>
      </c>
      <c r="G6">
        <v>1</v>
      </c>
      <c r="H6" t="s">
        <v>17</v>
      </c>
      <c r="I6">
        <v>1</v>
      </c>
    </row>
    <row r="7" spans="1:9" x14ac:dyDescent="0.25">
      <c r="A7">
        <v>6</v>
      </c>
      <c r="B7" t="s">
        <v>14</v>
      </c>
      <c r="C7" t="s">
        <v>20</v>
      </c>
      <c r="D7" t="s">
        <v>22</v>
      </c>
      <c r="E7">
        <v>0</v>
      </c>
      <c r="F7">
        <v>0.28184999999999999</v>
      </c>
      <c r="G7">
        <v>1</v>
      </c>
      <c r="H7" t="s">
        <v>23</v>
      </c>
      <c r="I7">
        <v>1</v>
      </c>
    </row>
    <row r="8" spans="1:9" x14ac:dyDescent="0.25">
      <c r="A8">
        <v>7</v>
      </c>
      <c r="B8" t="s">
        <v>14</v>
      </c>
      <c r="C8" t="s">
        <v>24</v>
      </c>
      <c r="D8" t="s">
        <v>25</v>
      </c>
      <c r="E8">
        <v>0</v>
      </c>
      <c r="F8">
        <v>7.0000000000000001E-3</v>
      </c>
      <c r="G8">
        <v>1</v>
      </c>
      <c r="H8" t="s">
        <v>19</v>
      </c>
      <c r="I8">
        <v>1</v>
      </c>
    </row>
    <row r="9" spans="1:9" x14ac:dyDescent="0.25">
      <c r="A9">
        <v>8</v>
      </c>
      <c r="B9" t="s">
        <v>14</v>
      </c>
      <c r="C9" t="s">
        <v>26</v>
      </c>
      <c r="D9" t="s">
        <v>27</v>
      </c>
      <c r="E9">
        <v>0</v>
      </c>
      <c r="F9">
        <v>0.24299999999999999</v>
      </c>
      <c r="G9">
        <v>1</v>
      </c>
      <c r="H9" t="s">
        <v>19</v>
      </c>
      <c r="I9">
        <v>1</v>
      </c>
    </row>
    <row r="10" spans="1:9" x14ac:dyDescent="0.25">
      <c r="A10">
        <v>9</v>
      </c>
      <c r="B10" t="s">
        <v>14</v>
      </c>
      <c r="C10" t="s">
        <v>28</v>
      </c>
      <c r="D10" t="s">
        <v>29</v>
      </c>
      <c r="E10">
        <v>1</v>
      </c>
      <c r="F10">
        <v>0.82</v>
      </c>
      <c r="G10">
        <v>0</v>
      </c>
      <c r="H10" t="s">
        <v>30</v>
      </c>
      <c r="I10">
        <v>0</v>
      </c>
    </row>
    <row r="11" spans="1:9" x14ac:dyDescent="0.25">
      <c r="A11">
        <v>10</v>
      </c>
      <c r="B11" t="s">
        <v>14</v>
      </c>
      <c r="C11" t="s">
        <v>31</v>
      </c>
      <c r="D11" t="s">
        <v>29</v>
      </c>
      <c r="E11">
        <v>0</v>
      </c>
      <c r="F11">
        <v>0.91300000000000003</v>
      </c>
      <c r="G11">
        <v>1</v>
      </c>
      <c r="H11" t="s">
        <v>32</v>
      </c>
      <c r="I11">
        <v>1</v>
      </c>
    </row>
    <row r="12" spans="1:9" x14ac:dyDescent="0.25">
      <c r="A12">
        <v>11</v>
      </c>
      <c r="B12" t="s">
        <v>14</v>
      </c>
      <c r="C12" t="s">
        <v>31</v>
      </c>
      <c r="D12" t="s">
        <v>33</v>
      </c>
      <c r="E12">
        <v>0</v>
      </c>
      <c r="F12">
        <v>6.7000000000000004E-2</v>
      </c>
      <c r="G12">
        <v>1</v>
      </c>
      <c r="H12" t="s">
        <v>34</v>
      </c>
      <c r="I12">
        <v>1</v>
      </c>
    </row>
    <row r="13" spans="1:9" x14ac:dyDescent="0.25">
      <c r="A13">
        <v>12</v>
      </c>
      <c r="B13" t="s">
        <v>14</v>
      </c>
      <c r="C13" t="s">
        <v>31</v>
      </c>
      <c r="D13" t="s">
        <v>35</v>
      </c>
      <c r="E13">
        <v>0</v>
      </c>
      <c r="F13">
        <v>7.4999999999999997E-2</v>
      </c>
      <c r="G13">
        <v>1</v>
      </c>
      <c r="H13" t="s">
        <v>36</v>
      </c>
      <c r="I13">
        <v>1</v>
      </c>
    </row>
    <row r="14" spans="1:9" x14ac:dyDescent="0.25">
      <c r="A14">
        <v>13</v>
      </c>
      <c r="B14" t="s">
        <v>14</v>
      </c>
      <c r="C14" t="s">
        <v>31</v>
      </c>
      <c r="D14" t="s">
        <v>37</v>
      </c>
      <c r="E14">
        <v>0</v>
      </c>
      <c r="F14">
        <v>0.09</v>
      </c>
      <c r="G14">
        <v>1</v>
      </c>
      <c r="H14" t="s">
        <v>17</v>
      </c>
      <c r="I14">
        <v>1</v>
      </c>
    </row>
    <row r="15" spans="1:9" x14ac:dyDescent="0.25">
      <c r="A15">
        <v>14</v>
      </c>
      <c r="B15" t="s">
        <v>14</v>
      </c>
      <c r="C15" t="s">
        <v>31</v>
      </c>
      <c r="D15" t="s">
        <v>38</v>
      </c>
      <c r="E15">
        <v>0</v>
      </c>
      <c r="F15">
        <v>4.4091999999999999E-2</v>
      </c>
      <c r="G15">
        <v>1</v>
      </c>
      <c r="H15" t="s">
        <v>39</v>
      </c>
      <c r="I15">
        <v>1</v>
      </c>
    </row>
    <row r="16" spans="1:9" x14ac:dyDescent="0.25">
      <c r="A16">
        <v>15</v>
      </c>
      <c r="B16" t="s">
        <v>40</v>
      </c>
      <c r="C16" t="s">
        <v>41</v>
      </c>
      <c r="D16" t="s">
        <v>41</v>
      </c>
      <c r="E16">
        <v>0</v>
      </c>
      <c r="F16">
        <v>1.35</v>
      </c>
      <c r="G16">
        <v>1</v>
      </c>
      <c r="H16" t="s">
        <v>17</v>
      </c>
      <c r="I16">
        <v>1</v>
      </c>
    </row>
    <row r="17" spans="1:9" x14ac:dyDescent="0.25">
      <c r="A17">
        <v>16</v>
      </c>
      <c r="B17" t="s">
        <v>42</v>
      </c>
      <c r="C17" t="s">
        <v>43</v>
      </c>
      <c r="D17" t="s">
        <v>44</v>
      </c>
      <c r="E17">
        <v>0</v>
      </c>
      <c r="F17">
        <v>13.1</v>
      </c>
      <c r="G17">
        <v>1</v>
      </c>
      <c r="H17" t="s">
        <v>17</v>
      </c>
      <c r="I17">
        <v>1</v>
      </c>
    </row>
    <row r="18" spans="1:9" x14ac:dyDescent="0.25">
      <c r="A18">
        <v>17</v>
      </c>
      <c r="B18" t="s">
        <v>42</v>
      </c>
      <c r="C18" t="s">
        <v>45</v>
      </c>
      <c r="D18" t="s">
        <v>46</v>
      </c>
      <c r="E18">
        <v>0</v>
      </c>
      <c r="F18">
        <v>0.24</v>
      </c>
      <c r="G18">
        <v>1</v>
      </c>
      <c r="H18" t="s">
        <v>17</v>
      </c>
      <c r="I18">
        <v>0</v>
      </c>
    </row>
    <row r="19" spans="1:9" x14ac:dyDescent="0.25">
      <c r="A19">
        <v>18</v>
      </c>
      <c r="B19" t="s">
        <v>42</v>
      </c>
      <c r="C19" t="s">
        <v>47</v>
      </c>
      <c r="D19" t="s">
        <v>48</v>
      </c>
      <c r="E19">
        <v>0</v>
      </c>
      <c r="F19">
        <v>2.54</v>
      </c>
      <c r="G19">
        <v>1</v>
      </c>
      <c r="H19" t="s">
        <v>17</v>
      </c>
      <c r="I19">
        <v>1</v>
      </c>
    </row>
    <row r="20" spans="1:9" x14ac:dyDescent="0.25">
      <c r="A20">
        <v>19</v>
      </c>
      <c r="B20" t="s">
        <v>42</v>
      </c>
      <c r="C20" t="s">
        <v>47</v>
      </c>
      <c r="D20" t="s">
        <v>49</v>
      </c>
      <c r="E20">
        <v>0</v>
      </c>
      <c r="F20">
        <v>3.76</v>
      </c>
      <c r="G20">
        <v>1</v>
      </c>
      <c r="H20" t="s">
        <v>17</v>
      </c>
      <c r="I20">
        <v>1</v>
      </c>
    </row>
    <row r="21" spans="1:9" x14ac:dyDescent="0.25">
      <c r="A21">
        <v>20</v>
      </c>
      <c r="B21" t="s">
        <v>42</v>
      </c>
      <c r="C21" t="s">
        <v>50</v>
      </c>
      <c r="D21" t="s">
        <v>51</v>
      </c>
      <c r="E21">
        <v>0</v>
      </c>
      <c r="F21">
        <v>0.78</v>
      </c>
      <c r="G21">
        <v>1</v>
      </c>
      <c r="H21" t="s">
        <v>17</v>
      </c>
      <c r="I21">
        <v>1</v>
      </c>
    </row>
    <row r="22" spans="1:9" x14ac:dyDescent="0.25">
      <c r="A22">
        <v>21</v>
      </c>
      <c r="B22" t="s">
        <v>42</v>
      </c>
      <c r="C22" t="s">
        <v>50</v>
      </c>
      <c r="D22" t="s">
        <v>16</v>
      </c>
      <c r="E22">
        <v>0</v>
      </c>
      <c r="F22">
        <v>0</v>
      </c>
      <c r="G22">
        <v>0</v>
      </c>
      <c r="H22" t="s">
        <v>52</v>
      </c>
      <c r="I22">
        <v>0</v>
      </c>
    </row>
    <row r="23" spans="1:9" x14ac:dyDescent="0.25">
      <c r="A23">
        <v>22</v>
      </c>
      <c r="B23" t="s">
        <v>42</v>
      </c>
      <c r="C23" t="s">
        <v>50</v>
      </c>
      <c r="D23" t="s">
        <v>53</v>
      </c>
      <c r="E23">
        <v>0</v>
      </c>
      <c r="F23">
        <v>0.21</v>
      </c>
      <c r="G23">
        <v>1</v>
      </c>
      <c r="H23" t="s">
        <v>17</v>
      </c>
      <c r="I23">
        <v>1</v>
      </c>
    </row>
    <row r="24" spans="1:9" x14ac:dyDescent="0.25">
      <c r="A24">
        <v>23</v>
      </c>
      <c r="B24" t="s">
        <v>42</v>
      </c>
      <c r="C24" t="s">
        <v>54</v>
      </c>
      <c r="D24" t="s">
        <v>54</v>
      </c>
      <c r="E24">
        <v>0</v>
      </c>
      <c r="F24">
        <v>0</v>
      </c>
      <c r="G24">
        <v>0</v>
      </c>
      <c r="H24" t="s">
        <v>52</v>
      </c>
      <c r="I24">
        <v>0</v>
      </c>
    </row>
    <row r="25" spans="1:9" x14ac:dyDescent="0.25">
      <c r="A25">
        <v>24</v>
      </c>
      <c r="B25" t="s">
        <v>40</v>
      </c>
      <c r="C25" t="s">
        <v>40</v>
      </c>
      <c r="D25" t="s">
        <v>40</v>
      </c>
      <c r="E25">
        <v>0</v>
      </c>
      <c r="F25">
        <v>0.91</v>
      </c>
      <c r="G25">
        <v>1</v>
      </c>
      <c r="H25" t="s">
        <v>17</v>
      </c>
      <c r="I25">
        <v>1</v>
      </c>
    </row>
    <row r="26" spans="1:9" x14ac:dyDescent="0.25">
      <c r="A26">
        <v>25</v>
      </c>
      <c r="B26" t="s">
        <v>40</v>
      </c>
      <c r="C26" t="s">
        <v>55</v>
      </c>
      <c r="D26" t="s">
        <v>55</v>
      </c>
      <c r="E26">
        <v>0</v>
      </c>
      <c r="F26">
        <v>0.59</v>
      </c>
      <c r="G26">
        <v>1</v>
      </c>
      <c r="H26" t="s">
        <v>17</v>
      </c>
      <c r="I26">
        <v>1</v>
      </c>
    </row>
    <row r="27" spans="1:9" x14ac:dyDescent="0.25">
      <c r="A27">
        <v>26</v>
      </c>
      <c r="B27" t="s">
        <v>40</v>
      </c>
      <c r="C27" t="s">
        <v>56</v>
      </c>
      <c r="D27" t="s">
        <v>56</v>
      </c>
      <c r="E27">
        <v>0</v>
      </c>
      <c r="F27">
        <v>1.5</v>
      </c>
      <c r="G27">
        <v>1</v>
      </c>
      <c r="H27" t="s">
        <v>17</v>
      </c>
      <c r="I27">
        <v>1</v>
      </c>
    </row>
    <row r="28" spans="1:9" x14ac:dyDescent="0.25">
      <c r="A28">
        <v>27</v>
      </c>
      <c r="B28" t="s">
        <v>40</v>
      </c>
      <c r="C28" t="s">
        <v>57</v>
      </c>
      <c r="D28" t="s">
        <v>57</v>
      </c>
      <c r="E28">
        <v>0</v>
      </c>
      <c r="F28">
        <v>3.5009999999999999</v>
      </c>
      <c r="G28">
        <v>1</v>
      </c>
      <c r="H28" t="s">
        <v>58</v>
      </c>
      <c r="I28">
        <v>1</v>
      </c>
    </row>
    <row r="29" spans="1:9" x14ac:dyDescent="0.25">
      <c r="A29">
        <v>28</v>
      </c>
      <c r="B29" t="s">
        <v>42</v>
      </c>
      <c r="C29" t="s">
        <v>59</v>
      </c>
      <c r="D29" t="s">
        <v>60</v>
      </c>
      <c r="E29">
        <v>0</v>
      </c>
      <c r="F29">
        <v>0.72</v>
      </c>
      <c r="G29">
        <v>1</v>
      </c>
      <c r="H29" t="s">
        <v>61</v>
      </c>
      <c r="I29">
        <v>1</v>
      </c>
    </row>
    <row r="30" spans="1:9" x14ac:dyDescent="0.25">
      <c r="A30">
        <v>29</v>
      </c>
      <c r="B30" t="s">
        <v>14</v>
      </c>
      <c r="C30" t="s">
        <v>62</v>
      </c>
      <c r="D30" t="s">
        <v>63</v>
      </c>
      <c r="E30">
        <v>0</v>
      </c>
      <c r="F30">
        <v>0.1</v>
      </c>
      <c r="G30">
        <v>0</v>
      </c>
      <c r="H30" t="s">
        <v>64</v>
      </c>
      <c r="I30">
        <v>0</v>
      </c>
    </row>
    <row r="31" spans="1:9" x14ac:dyDescent="0.25">
      <c r="A31">
        <v>30</v>
      </c>
      <c r="B31" t="s">
        <v>65</v>
      </c>
      <c r="C31" t="s">
        <v>66</v>
      </c>
      <c r="D31" t="s">
        <v>67</v>
      </c>
      <c r="E31">
        <v>0</v>
      </c>
      <c r="F31">
        <v>0.107</v>
      </c>
      <c r="G31">
        <v>0</v>
      </c>
      <c r="H31" t="s">
        <v>68</v>
      </c>
      <c r="I31">
        <v>0</v>
      </c>
    </row>
    <row r="32" spans="1:9" x14ac:dyDescent="0.25">
      <c r="A32">
        <v>31</v>
      </c>
      <c r="B32" t="s">
        <v>65</v>
      </c>
      <c r="C32" t="s">
        <v>66</v>
      </c>
      <c r="D32" t="s">
        <v>69</v>
      </c>
      <c r="E32">
        <v>0</v>
      </c>
      <c r="F32">
        <v>0.113</v>
      </c>
      <c r="G32">
        <v>0</v>
      </c>
      <c r="H32" t="s">
        <v>68</v>
      </c>
      <c r="I32">
        <v>0</v>
      </c>
    </row>
    <row r="33" spans="1:9" x14ac:dyDescent="0.25">
      <c r="A33">
        <v>32</v>
      </c>
      <c r="B33" t="s">
        <v>65</v>
      </c>
      <c r="C33" t="s">
        <v>66</v>
      </c>
      <c r="D33" t="s">
        <v>70</v>
      </c>
      <c r="E33">
        <v>0</v>
      </c>
      <c r="F33">
        <v>0.12</v>
      </c>
      <c r="G33">
        <v>0</v>
      </c>
      <c r="H33" t="s">
        <v>68</v>
      </c>
      <c r="I33">
        <v>0</v>
      </c>
    </row>
    <row r="34" spans="1:9" x14ac:dyDescent="0.25">
      <c r="A34">
        <v>33</v>
      </c>
      <c r="B34" t="s">
        <v>65</v>
      </c>
      <c r="C34" t="s">
        <v>66</v>
      </c>
      <c r="D34" t="s">
        <v>71</v>
      </c>
      <c r="E34">
        <v>0</v>
      </c>
      <c r="F34">
        <v>0.13200000000000001</v>
      </c>
      <c r="G34">
        <v>0</v>
      </c>
      <c r="H34" t="s">
        <v>68</v>
      </c>
      <c r="I34">
        <v>0</v>
      </c>
    </row>
    <row r="35" spans="1:9" x14ac:dyDescent="0.25">
      <c r="A35">
        <v>34</v>
      </c>
      <c r="B35" t="s">
        <v>65</v>
      </c>
      <c r="C35" t="s">
        <v>66</v>
      </c>
      <c r="D35" t="s">
        <v>72</v>
      </c>
      <c r="E35">
        <v>0</v>
      </c>
      <c r="F35">
        <v>0.151</v>
      </c>
      <c r="G35">
        <v>0</v>
      </c>
      <c r="H35" t="s">
        <v>68</v>
      </c>
      <c r="I35">
        <v>0</v>
      </c>
    </row>
    <row r="36" spans="1:9" x14ac:dyDescent="0.25">
      <c r="A36">
        <v>35</v>
      </c>
      <c r="B36" t="s">
        <v>42</v>
      </c>
      <c r="C36" t="s">
        <v>59</v>
      </c>
      <c r="D36" t="s">
        <v>73</v>
      </c>
      <c r="E36">
        <v>0</v>
      </c>
      <c r="F36">
        <v>0.87</v>
      </c>
      <c r="G36">
        <v>1</v>
      </c>
      <c r="H36" t="s">
        <v>61</v>
      </c>
      <c r="I36">
        <v>1</v>
      </c>
    </row>
    <row r="37" spans="1:9" x14ac:dyDescent="0.25">
      <c r="A37">
        <v>36</v>
      </c>
      <c r="B37" t="s">
        <v>42</v>
      </c>
      <c r="C37" t="s">
        <v>59</v>
      </c>
      <c r="D37" t="s">
        <v>74</v>
      </c>
      <c r="E37">
        <v>0</v>
      </c>
      <c r="F37">
        <v>1.1000000000000001</v>
      </c>
      <c r="G37">
        <v>1</v>
      </c>
      <c r="H37" t="s">
        <v>75</v>
      </c>
      <c r="I37">
        <v>1</v>
      </c>
    </row>
    <row r="38" spans="1:9" x14ac:dyDescent="0.25">
      <c r="A38">
        <v>37</v>
      </c>
      <c r="B38" t="s">
        <v>65</v>
      </c>
      <c r="C38" t="s">
        <v>76</v>
      </c>
      <c r="D38" t="s">
        <v>77</v>
      </c>
      <c r="E38">
        <v>0</v>
      </c>
      <c r="F38">
        <v>0.1</v>
      </c>
      <c r="G38">
        <v>1</v>
      </c>
      <c r="H38" t="s">
        <v>17</v>
      </c>
      <c r="I38">
        <v>1</v>
      </c>
    </row>
    <row r="39" spans="1:9" x14ac:dyDescent="0.25">
      <c r="A39">
        <v>38</v>
      </c>
      <c r="B39" t="s">
        <v>65</v>
      </c>
      <c r="C39" t="s">
        <v>76</v>
      </c>
      <c r="D39" t="s">
        <v>78</v>
      </c>
      <c r="E39">
        <v>0</v>
      </c>
      <c r="F39">
        <v>0.107</v>
      </c>
      <c r="G39">
        <v>1</v>
      </c>
      <c r="H39" t="s">
        <v>17</v>
      </c>
      <c r="I39">
        <v>1</v>
      </c>
    </row>
    <row r="40" spans="1:9" x14ac:dyDescent="0.25">
      <c r="A40">
        <v>39</v>
      </c>
      <c r="B40" t="s">
        <v>65</v>
      </c>
      <c r="C40" t="s">
        <v>76</v>
      </c>
      <c r="D40" t="s">
        <v>79</v>
      </c>
      <c r="E40">
        <v>0</v>
      </c>
      <c r="F40">
        <v>0.113</v>
      </c>
      <c r="G40">
        <v>1</v>
      </c>
      <c r="H40" t="s">
        <v>17</v>
      </c>
      <c r="I40">
        <v>1</v>
      </c>
    </row>
    <row r="41" spans="1:9" x14ac:dyDescent="0.25">
      <c r="A41">
        <v>40</v>
      </c>
      <c r="B41" t="s">
        <v>65</v>
      </c>
      <c r="C41" t="s">
        <v>76</v>
      </c>
      <c r="D41" t="s">
        <v>80</v>
      </c>
      <c r="E41">
        <v>0</v>
      </c>
      <c r="F41">
        <v>0.12</v>
      </c>
      <c r="G41">
        <v>1</v>
      </c>
      <c r="H41" t="s">
        <v>17</v>
      </c>
      <c r="I41">
        <v>1</v>
      </c>
    </row>
    <row r="42" spans="1:9" x14ac:dyDescent="0.25">
      <c r="A42">
        <v>41</v>
      </c>
      <c r="B42" t="s">
        <v>65</v>
      </c>
      <c r="C42" t="s">
        <v>76</v>
      </c>
      <c r="D42" t="s">
        <v>81</v>
      </c>
      <c r="E42">
        <v>0</v>
      </c>
      <c r="F42">
        <v>0.13200000000000001</v>
      </c>
      <c r="G42">
        <v>1</v>
      </c>
      <c r="H42" t="s">
        <v>17</v>
      </c>
      <c r="I42">
        <v>1</v>
      </c>
    </row>
    <row r="43" spans="1:9" x14ac:dyDescent="0.25">
      <c r="A43">
        <v>42</v>
      </c>
      <c r="B43" t="s">
        <v>65</v>
      </c>
      <c r="C43" t="s">
        <v>76</v>
      </c>
      <c r="D43" t="s">
        <v>82</v>
      </c>
      <c r="E43">
        <v>0</v>
      </c>
      <c r="F43">
        <v>0.151</v>
      </c>
      <c r="G43">
        <v>1</v>
      </c>
      <c r="H43" t="s">
        <v>17</v>
      </c>
      <c r="I43">
        <v>1</v>
      </c>
    </row>
    <row r="44" spans="1:9" x14ac:dyDescent="0.25">
      <c r="A44">
        <v>43</v>
      </c>
      <c r="B44" t="s">
        <v>65</v>
      </c>
      <c r="C44" t="s">
        <v>83</v>
      </c>
      <c r="D44" t="s">
        <v>77</v>
      </c>
      <c r="E44">
        <v>0</v>
      </c>
      <c r="F44">
        <v>0.112</v>
      </c>
      <c r="G44">
        <v>1</v>
      </c>
      <c r="H44" t="s">
        <v>17</v>
      </c>
      <c r="I44">
        <v>1</v>
      </c>
    </row>
    <row r="45" spans="1:9" x14ac:dyDescent="0.25">
      <c r="A45">
        <v>44</v>
      </c>
      <c r="B45" t="s">
        <v>65</v>
      </c>
      <c r="C45" t="s">
        <v>83</v>
      </c>
      <c r="D45" t="s">
        <v>84</v>
      </c>
      <c r="E45">
        <v>0</v>
      </c>
      <c r="F45">
        <v>0.122</v>
      </c>
      <c r="G45">
        <v>1</v>
      </c>
      <c r="H45" t="s">
        <v>17</v>
      </c>
      <c r="I45">
        <v>1</v>
      </c>
    </row>
    <row r="46" spans="1:9" x14ac:dyDescent="0.25">
      <c r="A46">
        <v>45</v>
      </c>
      <c r="B46" t="s">
        <v>65</v>
      </c>
      <c r="C46" t="s">
        <v>83</v>
      </c>
      <c r="D46" t="s">
        <v>80</v>
      </c>
      <c r="E46">
        <v>0</v>
      </c>
      <c r="F46">
        <v>0.13800000000000001</v>
      </c>
      <c r="G46">
        <v>1</v>
      </c>
      <c r="H46" t="s">
        <v>17</v>
      </c>
      <c r="I46">
        <v>1</v>
      </c>
    </row>
    <row r="47" spans="1:9" x14ac:dyDescent="0.25">
      <c r="A47">
        <v>46</v>
      </c>
      <c r="B47" t="s">
        <v>65</v>
      </c>
      <c r="C47" t="s">
        <v>83</v>
      </c>
      <c r="D47" t="s">
        <v>79</v>
      </c>
      <c r="E47">
        <v>0</v>
      </c>
      <c r="F47">
        <v>0.13</v>
      </c>
      <c r="G47">
        <v>1</v>
      </c>
      <c r="H47" t="s">
        <v>17</v>
      </c>
      <c r="I47">
        <v>1</v>
      </c>
    </row>
    <row r="48" spans="1:9" x14ac:dyDescent="0.25">
      <c r="A48">
        <v>47</v>
      </c>
      <c r="B48" t="s">
        <v>65</v>
      </c>
      <c r="C48" t="s">
        <v>83</v>
      </c>
      <c r="D48" t="s">
        <v>81</v>
      </c>
      <c r="E48">
        <v>0</v>
      </c>
      <c r="F48">
        <v>0.152</v>
      </c>
      <c r="G48">
        <v>1</v>
      </c>
      <c r="H48" t="s">
        <v>17</v>
      </c>
      <c r="I48">
        <v>1</v>
      </c>
    </row>
    <row r="49" spans="1:9" x14ac:dyDescent="0.25">
      <c r="A49">
        <v>48</v>
      </c>
      <c r="B49" t="s">
        <v>65</v>
      </c>
      <c r="C49" t="s">
        <v>83</v>
      </c>
      <c r="D49" t="s">
        <v>82</v>
      </c>
      <c r="E49">
        <v>0</v>
      </c>
      <c r="F49">
        <v>0.17399999999999999</v>
      </c>
      <c r="G49">
        <v>1</v>
      </c>
      <c r="H49" t="s">
        <v>17</v>
      </c>
      <c r="I49">
        <v>1</v>
      </c>
    </row>
    <row r="50" spans="1:9" x14ac:dyDescent="0.25">
      <c r="A50">
        <v>49</v>
      </c>
      <c r="B50" t="s">
        <v>65</v>
      </c>
      <c r="C50" t="s">
        <v>85</v>
      </c>
      <c r="D50" t="s">
        <v>77</v>
      </c>
      <c r="E50">
        <v>0</v>
      </c>
      <c r="F50">
        <v>0.1</v>
      </c>
      <c r="G50">
        <v>1</v>
      </c>
      <c r="H50" t="s">
        <v>17</v>
      </c>
      <c r="I50">
        <v>1</v>
      </c>
    </row>
    <row r="51" spans="1:9" x14ac:dyDescent="0.25">
      <c r="A51">
        <v>50</v>
      </c>
      <c r="B51" t="s">
        <v>65</v>
      </c>
      <c r="C51" t="s">
        <v>85</v>
      </c>
      <c r="D51" t="s">
        <v>84</v>
      </c>
      <c r="E51">
        <v>0</v>
      </c>
      <c r="F51">
        <v>0.108</v>
      </c>
      <c r="G51">
        <v>1</v>
      </c>
      <c r="H51" t="s">
        <v>17</v>
      </c>
      <c r="I51">
        <v>1</v>
      </c>
    </row>
    <row r="52" spans="1:9" x14ac:dyDescent="0.25">
      <c r="A52">
        <v>51</v>
      </c>
      <c r="B52" t="s">
        <v>65</v>
      </c>
      <c r="C52" t="s">
        <v>85</v>
      </c>
      <c r="D52" t="s">
        <v>79</v>
      </c>
      <c r="E52">
        <v>0</v>
      </c>
      <c r="F52">
        <v>0.115</v>
      </c>
      <c r="G52">
        <v>1</v>
      </c>
      <c r="H52" t="s">
        <v>17</v>
      </c>
      <c r="I52">
        <v>1</v>
      </c>
    </row>
    <row r="53" spans="1:9" x14ac:dyDescent="0.25">
      <c r="A53">
        <v>52</v>
      </c>
      <c r="B53" t="s">
        <v>65</v>
      </c>
      <c r="C53" t="s">
        <v>85</v>
      </c>
      <c r="D53" t="s">
        <v>80</v>
      </c>
      <c r="E53">
        <v>0</v>
      </c>
      <c r="F53">
        <v>0.124</v>
      </c>
      <c r="G53">
        <v>1</v>
      </c>
      <c r="H53" t="s">
        <v>17</v>
      </c>
      <c r="I53">
        <v>1</v>
      </c>
    </row>
    <row r="54" spans="1:9" x14ac:dyDescent="0.25">
      <c r="A54">
        <v>53</v>
      </c>
      <c r="B54" t="s">
        <v>65</v>
      </c>
      <c r="C54" t="s">
        <v>85</v>
      </c>
      <c r="D54" t="s">
        <v>81</v>
      </c>
      <c r="E54">
        <v>0</v>
      </c>
      <c r="F54">
        <v>0.13600000000000001</v>
      </c>
      <c r="G54">
        <v>1</v>
      </c>
      <c r="H54" t="s">
        <v>17</v>
      </c>
      <c r="I54">
        <v>1</v>
      </c>
    </row>
    <row r="55" spans="1:9" x14ac:dyDescent="0.25">
      <c r="A55">
        <v>54</v>
      </c>
      <c r="B55" t="s">
        <v>65</v>
      </c>
      <c r="C55" t="s">
        <v>85</v>
      </c>
      <c r="D55" t="s">
        <v>82</v>
      </c>
      <c r="E55">
        <v>0</v>
      </c>
      <c r="F55">
        <v>0.155</v>
      </c>
      <c r="G55">
        <v>1</v>
      </c>
      <c r="H55" t="s">
        <v>17</v>
      </c>
      <c r="I55">
        <v>1</v>
      </c>
    </row>
    <row r="56" spans="1:9" x14ac:dyDescent="0.25">
      <c r="A56">
        <v>55</v>
      </c>
      <c r="B56" t="s">
        <v>65</v>
      </c>
      <c r="C56" t="s">
        <v>86</v>
      </c>
      <c r="D56" t="s">
        <v>77</v>
      </c>
      <c r="E56">
        <v>0</v>
      </c>
      <c r="F56">
        <v>9.6000000000000002E-2</v>
      </c>
      <c r="G56">
        <v>1</v>
      </c>
      <c r="H56" t="s">
        <v>17</v>
      </c>
      <c r="I56">
        <v>1</v>
      </c>
    </row>
    <row r="57" spans="1:9" x14ac:dyDescent="0.25">
      <c r="A57">
        <v>56</v>
      </c>
      <c r="B57" t="s">
        <v>65</v>
      </c>
      <c r="C57" t="s">
        <v>86</v>
      </c>
      <c r="D57" t="s">
        <v>84</v>
      </c>
      <c r="E57">
        <v>0</v>
      </c>
      <c r="F57">
        <v>0.104</v>
      </c>
      <c r="G57">
        <v>1</v>
      </c>
      <c r="H57" t="s">
        <v>17</v>
      </c>
      <c r="I57">
        <v>1</v>
      </c>
    </row>
    <row r="58" spans="1:9" x14ac:dyDescent="0.25">
      <c r="A58">
        <v>57</v>
      </c>
      <c r="B58" t="s">
        <v>65</v>
      </c>
      <c r="C58" t="s">
        <v>86</v>
      </c>
      <c r="D58" t="s">
        <v>79</v>
      </c>
      <c r="E58">
        <v>0</v>
      </c>
      <c r="F58">
        <v>0.111</v>
      </c>
      <c r="G58">
        <v>1</v>
      </c>
      <c r="H58" t="s">
        <v>17</v>
      </c>
      <c r="I58">
        <v>1</v>
      </c>
    </row>
    <row r="59" spans="1:9" x14ac:dyDescent="0.25">
      <c r="A59">
        <v>58</v>
      </c>
      <c r="B59" t="s">
        <v>65</v>
      </c>
      <c r="C59" t="s">
        <v>86</v>
      </c>
      <c r="D59" t="s">
        <v>80</v>
      </c>
      <c r="E59">
        <v>0</v>
      </c>
      <c r="F59">
        <v>0.11899999999999999</v>
      </c>
      <c r="G59">
        <v>1</v>
      </c>
      <c r="H59" t="s">
        <v>17</v>
      </c>
      <c r="I59">
        <v>1</v>
      </c>
    </row>
    <row r="60" spans="1:9" x14ac:dyDescent="0.25">
      <c r="A60">
        <v>59</v>
      </c>
      <c r="B60" t="s">
        <v>65</v>
      </c>
      <c r="C60" t="s">
        <v>86</v>
      </c>
      <c r="D60" t="s">
        <v>81</v>
      </c>
      <c r="E60">
        <v>0</v>
      </c>
      <c r="F60">
        <v>0.13300000000000001</v>
      </c>
      <c r="G60">
        <v>1</v>
      </c>
      <c r="H60" t="s">
        <v>17</v>
      </c>
      <c r="I60">
        <v>1</v>
      </c>
    </row>
    <row r="61" spans="1:9" x14ac:dyDescent="0.25">
      <c r="A61">
        <v>60</v>
      </c>
      <c r="B61" t="s">
        <v>65</v>
      </c>
      <c r="C61" t="s">
        <v>86</v>
      </c>
      <c r="D61" t="s">
        <v>82</v>
      </c>
      <c r="E61">
        <v>0</v>
      </c>
      <c r="F61">
        <v>0.153</v>
      </c>
      <c r="G61">
        <v>1</v>
      </c>
      <c r="H61" t="s">
        <v>17</v>
      </c>
      <c r="I61">
        <v>1</v>
      </c>
    </row>
    <row r="62" spans="1:9" x14ac:dyDescent="0.25">
      <c r="A62">
        <v>61</v>
      </c>
      <c r="B62" t="s">
        <v>65</v>
      </c>
      <c r="C62" t="s">
        <v>87</v>
      </c>
      <c r="D62" t="s">
        <v>77</v>
      </c>
      <c r="E62">
        <v>0</v>
      </c>
      <c r="F62">
        <v>7.0000000000000007E-2</v>
      </c>
      <c r="G62">
        <v>1</v>
      </c>
      <c r="H62" t="s">
        <v>17</v>
      </c>
      <c r="I62">
        <v>1</v>
      </c>
    </row>
    <row r="63" spans="1:9" x14ac:dyDescent="0.25">
      <c r="A63">
        <v>62</v>
      </c>
      <c r="B63" t="s">
        <v>65</v>
      </c>
      <c r="C63" t="s">
        <v>87</v>
      </c>
      <c r="D63" t="s">
        <v>84</v>
      </c>
      <c r="E63">
        <v>0</v>
      </c>
      <c r="F63">
        <v>7.6999999999999999E-2</v>
      </c>
      <c r="G63">
        <v>1</v>
      </c>
      <c r="H63" t="s">
        <v>17</v>
      </c>
      <c r="I63">
        <v>1</v>
      </c>
    </row>
    <row r="64" spans="1:9" x14ac:dyDescent="0.25">
      <c r="A64">
        <v>63</v>
      </c>
      <c r="B64" t="s">
        <v>65</v>
      </c>
      <c r="C64" t="s">
        <v>87</v>
      </c>
      <c r="D64" t="s">
        <v>79</v>
      </c>
      <c r="E64">
        <v>0</v>
      </c>
      <c r="F64">
        <v>8.1000000000000003E-2</v>
      </c>
      <c r="G64">
        <v>1</v>
      </c>
      <c r="H64" t="s">
        <v>17</v>
      </c>
      <c r="I64">
        <v>1</v>
      </c>
    </row>
    <row r="65" spans="1:9" x14ac:dyDescent="0.25">
      <c r="A65">
        <v>64</v>
      </c>
      <c r="B65" t="s">
        <v>65</v>
      </c>
      <c r="C65" t="s">
        <v>87</v>
      </c>
      <c r="D65" t="s">
        <v>80</v>
      </c>
      <c r="E65">
        <v>0</v>
      </c>
      <c r="F65">
        <v>8.7999999999999995E-2</v>
      </c>
      <c r="G65">
        <v>1</v>
      </c>
      <c r="H65" t="s">
        <v>17</v>
      </c>
      <c r="I65">
        <v>1</v>
      </c>
    </row>
    <row r="66" spans="1:9" x14ac:dyDescent="0.25">
      <c r="A66">
        <v>65</v>
      </c>
      <c r="B66" t="s">
        <v>65</v>
      </c>
      <c r="C66" t="s">
        <v>87</v>
      </c>
      <c r="D66" t="s">
        <v>81</v>
      </c>
      <c r="E66">
        <v>0</v>
      </c>
      <c r="F66">
        <v>0.1</v>
      </c>
      <c r="G66">
        <v>1</v>
      </c>
      <c r="H66" t="s">
        <v>17</v>
      </c>
      <c r="I66">
        <v>1</v>
      </c>
    </row>
    <row r="67" spans="1:9" x14ac:dyDescent="0.25">
      <c r="A67">
        <v>66</v>
      </c>
      <c r="B67" t="s">
        <v>65</v>
      </c>
      <c r="C67" t="s">
        <v>87</v>
      </c>
      <c r="D67" t="s">
        <v>82</v>
      </c>
      <c r="E67">
        <v>0</v>
      </c>
      <c r="F67">
        <v>0.115</v>
      </c>
      <c r="G67">
        <v>1</v>
      </c>
      <c r="H67" t="s">
        <v>17</v>
      </c>
      <c r="I67">
        <v>1</v>
      </c>
    </row>
    <row r="68" spans="1:9" x14ac:dyDescent="0.25">
      <c r="A68">
        <v>67</v>
      </c>
      <c r="B68" t="s">
        <v>65</v>
      </c>
      <c r="C68" t="s">
        <v>88</v>
      </c>
      <c r="D68" t="s">
        <v>77</v>
      </c>
      <c r="E68">
        <v>0</v>
      </c>
      <c r="F68">
        <v>0.129</v>
      </c>
      <c r="G68">
        <v>1</v>
      </c>
      <c r="H68" t="s">
        <v>17</v>
      </c>
      <c r="I68">
        <v>1</v>
      </c>
    </row>
    <row r="69" spans="1:9" x14ac:dyDescent="0.25">
      <c r="A69">
        <v>68</v>
      </c>
      <c r="B69" t="s">
        <v>65</v>
      </c>
      <c r="C69" t="s">
        <v>88</v>
      </c>
      <c r="D69" t="s">
        <v>84</v>
      </c>
      <c r="E69">
        <v>0</v>
      </c>
      <c r="F69">
        <v>0.13600000000000001</v>
      </c>
      <c r="G69">
        <v>1</v>
      </c>
      <c r="H69" t="s">
        <v>17</v>
      </c>
      <c r="I69">
        <v>1</v>
      </c>
    </row>
    <row r="70" spans="1:9" x14ac:dyDescent="0.25">
      <c r="A70">
        <v>69</v>
      </c>
      <c r="B70" t="s">
        <v>65</v>
      </c>
      <c r="C70" t="s">
        <v>88</v>
      </c>
      <c r="D70" t="s">
        <v>79</v>
      </c>
      <c r="E70">
        <v>0</v>
      </c>
      <c r="F70">
        <v>0.14199999999999999</v>
      </c>
      <c r="G70">
        <v>1</v>
      </c>
      <c r="H70" t="s">
        <v>17</v>
      </c>
      <c r="I70">
        <v>1</v>
      </c>
    </row>
    <row r="71" spans="1:9" x14ac:dyDescent="0.25">
      <c r="A71">
        <v>70</v>
      </c>
      <c r="B71" t="s">
        <v>65</v>
      </c>
      <c r="C71" t="s">
        <v>88</v>
      </c>
      <c r="D71" t="s">
        <v>80</v>
      </c>
      <c r="E71">
        <v>0</v>
      </c>
      <c r="F71">
        <v>0.14899999999999999</v>
      </c>
      <c r="G71">
        <v>1</v>
      </c>
      <c r="H71" t="s">
        <v>17</v>
      </c>
      <c r="I71">
        <v>1</v>
      </c>
    </row>
    <row r="72" spans="1:9" x14ac:dyDescent="0.25">
      <c r="A72">
        <v>71</v>
      </c>
      <c r="B72" t="s">
        <v>65</v>
      </c>
      <c r="C72" t="s">
        <v>88</v>
      </c>
      <c r="D72" t="s">
        <v>81</v>
      </c>
      <c r="E72">
        <v>0</v>
      </c>
      <c r="F72">
        <v>0.161</v>
      </c>
      <c r="G72">
        <v>1</v>
      </c>
      <c r="H72" t="s">
        <v>17</v>
      </c>
      <c r="I72">
        <v>1</v>
      </c>
    </row>
    <row r="73" spans="1:9" x14ac:dyDescent="0.25">
      <c r="A73">
        <v>72</v>
      </c>
      <c r="B73" t="s">
        <v>65</v>
      </c>
      <c r="C73" t="s">
        <v>88</v>
      </c>
      <c r="D73" t="s">
        <v>82</v>
      </c>
      <c r="E73">
        <v>0</v>
      </c>
      <c r="F73">
        <v>0.18</v>
      </c>
      <c r="G73">
        <v>1</v>
      </c>
      <c r="H73" t="s">
        <v>17</v>
      </c>
      <c r="I73">
        <v>1</v>
      </c>
    </row>
    <row r="74" spans="1:9" x14ac:dyDescent="0.25">
      <c r="A74">
        <v>73</v>
      </c>
      <c r="B74" t="s">
        <v>65</v>
      </c>
      <c r="C74" t="s">
        <v>89</v>
      </c>
      <c r="D74" t="s">
        <v>77</v>
      </c>
      <c r="E74">
        <v>0</v>
      </c>
      <c r="F74">
        <v>0.129</v>
      </c>
      <c r="G74">
        <v>1</v>
      </c>
      <c r="H74" t="s">
        <v>17</v>
      </c>
      <c r="I74">
        <v>1</v>
      </c>
    </row>
    <row r="75" spans="1:9" x14ac:dyDescent="0.25">
      <c r="A75">
        <v>74</v>
      </c>
      <c r="B75" t="s">
        <v>65</v>
      </c>
      <c r="C75" t="s">
        <v>89</v>
      </c>
      <c r="D75" t="s">
        <v>84</v>
      </c>
      <c r="E75">
        <v>0</v>
      </c>
      <c r="F75">
        <v>0.13700000000000001</v>
      </c>
      <c r="G75">
        <v>1</v>
      </c>
      <c r="H75" t="s">
        <v>17</v>
      </c>
      <c r="I75">
        <v>1</v>
      </c>
    </row>
    <row r="76" spans="1:9" x14ac:dyDescent="0.25">
      <c r="A76">
        <v>75</v>
      </c>
      <c r="B76" t="s">
        <v>65</v>
      </c>
      <c r="C76" t="s">
        <v>89</v>
      </c>
      <c r="D76" t="s">
        <v>79</v>
      </c>
      <c r="E76">
        <v>0</v>
      </c>
      <c r="F76">
        <v>0.14399999999999999</v>
      </c>
      <c r="G76">
        <v>1</v>
      </c>
      <c r="H76" t="s">
        <v>17</v>
      </c>
      <c r="I76">
        <v>1</v>
      </c>
    </row>
    <row r="77" spans="1:9" x14ac:dyDescent="0.25">
      <c r="A77">
        <v>76</v>
      </c>
      <c r="B77" t="s">
        <v>65</v>
      </c>
      <c r="C77" t="s">
        <v>89</v>
      </c>
      <c r="D77" t="s">
        <v>80</v>
      </c>
      <c r="E77">
        <v>0</v>
      </c>
      <c r="F77">
        <v>0.153</v>
      </c>
      <c r="G77">
        <v>1</v>
      </c>
      <c r="H77" t="s">
        <v>17</v>
      </c>
      <c r="I77">
        <v>1</v>
      </c>
    </row>
    <row r="78" spans="1:9" x14ac:dyDescent="0.25">
      <c r="A78">
        <v>77</v>
      </c>
      <c r="B78" t="s">
        <v>65</v>
      </c>
      <c r="C78" t="s">
        <v>89</v>
      </c>
      <c r="D78" t="s">
        <v>81</v>
      </c>
      <c r="E78">
        <v>0</v>
      </c>
      <c r="F78">
        <v>0.16500000000000001</v>
      </c>
      <c r="G78">
        <v>1</v>
      </c>
      <c r="H78" t="s">
        <v>17</v>
      </c>
      <c r="I78">
        <v>1</v>
      </c>
    </row>
    <row r="79" spans="1:9" x14ac:dyDescent="0.25">
      <c r="A79">
        <v>78</v>
      </c>
      <c r="B79" t="s">
        <v>65</v>
      </c>
      <c r="C79" t="s">
        <v>89</v>
      </c>
      <c r="D79" t="s">
        <v>82</v>
      </c>
      <c r="E79">
        <v>0</v>
      </c>
      <c r="F79">
        <v>0.184</v>
      </c>
      <c r="G79">
        <v>1</v>
      </c>
      <c r="H79" t="s">
        <v>17</v>
      </c>
      <c r="I79">
        <v>1</v>
      </c>
    </row>
    <row r="80" spans="1:9" x14ac:dyDescent="0.25">
      <c r="A80">
        <v>79</v>
      </c>
      <c r="B80" t="s">
        <v>65</v>
      </c>
      <c r="C80" t="s">
        <v>90</v>
      </c>
      <c r="D80" t="s">
        <v>77</v>
      </c>
      <c r="E80">
        <v>0</v>
      </c>
      <c r="F80">
        <v>9.9000000000000005E-2</v>
      </c>
      <c r="G80">
        <v>1</v>
      </c>
      <c r="H80" t="s">
        <v>17</v>
      </c>
      <c r="I80">
        <v>1</v>
      </c>
    </row>
    <row r="81" spans="1:9" x14ac:dyDescent="0.25">
      <c r="A81">
        <v>80</v>
      </c>
      <c r="B81" t="s">
        <v>65</v>
      </c>
      <c r="C81" t="s">
        <v>90</v>
      </c>
      <c r="D81" t="s">
        <v>84</v>
      </c>
      <c r="E81">
        <v>0</v>
      </c>
      <c r="F81">
        <v>0.106</v>
      </c>
      <c r="G81">
        <v>1</v>
      </c>
      <c r="H81" t="s">
        <v>17</v>
      </c>
      <c r="I81">
        <v>1</v>
      </c>
    </row>
    <row r="82" spans="1:9" x14ac:dyDescent="0.25">
      <c r="A82">
        <v>81</v>
      </c>
      <c r="B82" t="s">
        <v>91</v>
      </c>
      <c r="C82" t="s">
        <v>92</v>
      </c>
      <c r="D82" t="s">
        <v>93</v>
      </c>
      <c r="E82">
        <v>1</v>
      </c>
      <c r="F82">
        <v>1.2</v>
      </c>
      <c r="G82">
        <v>1</v>
      </c>
      <c r="H82" t="s">
        <v>94</v>
      </c>
      <c r="I82">
        <v>0</v>
      </c>
    </row>
    <row r="83" spans="1:9" x14ac:dyDescent="0.25">
      <c r="A83">
        <v>82</v>
      </c>
      <c r="B83" t="s">
        <v>65</v>
      </c>
      <c r="C83" t="s">
        <v>76</v>
      </c>
      <c r="D83" t="s">
        <v>95</v>
      </c>
      <c r="E83">
        <v>0</v>
      </c>
      <c r="F83">
        <v>0.23250000000000001</v>
      </c>
      <c r="G83">
        <v>1</v>
      </c>
      <c r="H83" t="s">
        <v>19</v>
      </c>
      <c r="I83">
        <v>1</v>
      </c>
    </row>
    <row r="84" spans="1:9" x14ac:dyDescent="0.25">
      <c r="A84">
        <v>83</v>
      </c>
      <c r="B84" t="s">
        <v>65</v>
      </c>
      <c r="C84" t="s">
        <v>76</v>
      </c>
      <c r="D84" t="s">
        <v>96</v>
      </c>
      <c r="E84">
        <v>0</v>
      </c>
      <c r="F84">
        <v>0.22700000000000001</v>
      </c>
      <c r="G84">
        <v>1</v>
      </c>
      <c r="H84" t="s">
        <v>19</v>
      </c>
      <c r="I84">
        <v>1</v>
      </c>
    </row>
    <row r="85" spans="1:9" x14ac:dyDescent="0.25">
      <c r="A85">
        <v>84</v>
      </c>
      <c r="B85" t="s">
        <v>65</v>
      </c>
      <c r="C85" t="s">
        <v>76</v>
      </c>
      <c r="D85" t="s">
        <v>97</v>
      </c>
      <c r="E85">
        <v>0</v>
      </c>
      <c r="F85">
        <v>243</v>
      </c>
      <c r="G85">
        <v>1</v>
      </c>
      <c r="H85" t="s">
        <v>97</v>
      </c>
      <c r="I85">
        <v>0</v>
      </c>
    </row>
    <row r="86" spans="1:9" x14ac:dyDescent="0.25">
      <c r="A86">
        <v>85</v>
      </c>
      <c r="B86" t="s">
        <v>98</v>
      </c>
      <c r="C86" t="s">
        <v>99</v>
      </c>
      <c r="D86" t="s">
        <v>100</v>
      </c>
      <c r="E86">
        <v>1</v>
      </c>
      <c r="F86">
        <v>0.9</v>
      </c>
      <c r="G86">
        <v>1</v>
      </c>
      <c r="H86" t="s">
        <v>52</v>
      </c>
      <c r="I86">
        <v>0</v>
      </c>
    </row>
    <row r="87" spans="1:9" x14ac:dyDescent="0.25">
      <c r="A87">
        <v>86</v>
      </c>
      <c r="B87" t="s">
        <v>65</v>
      </c>
      <c r="C87" t="s">
        <v>90</v>
      </c>
      <c r="D87" t="s">
        <v>79</v>
      </c>
      <c r="E87">
        <v>0</v>
      </c>
      <c r="F87">
        <v>0.11</v>
      </c>
      <c r="G87">
        <v>1</v>
      </c>
      <c r="H87" t="s">
        <v>17</v>
      </c>
      <c r="I87">
        <v>1</v>
      </c>
    </row>
    <row r="88" spans="1:9" x14ac:dyDescent="0.25">
      <c r="A88">
        <v>87</v>
      </c>
      <c r="B88" t="s">
        <v>65</v>
      </c>
      <c r="C88" t="s">
        <v>90</v>
      </c>
      <c r="D88" t="s">
        <v>80</v>
      </c>
      <c r="E88">
        <v>0</v>
      </c>
      <c r="F88">
        <v>0.11700000000000001</v>
      </c>
      <c r="G88">
        <v>1</v>
      </c>
      <c r="H88" t="s">
        <v>17</v>
      </c>
      <c r="I88">
        <v>1</v>
      </c>
    </row>
    <row r="89" spans="1:9" x14ac:dyDescent="0.25">
      <c r="A89">
        <v>88</v>
      </c>
      <c r="B89" t="s">
        <v>65</v>
      </c>
      <c r="C89" t="s">
        <v>90</v>
      </c>
      <c r="D89" t="s">
        <v>81</v>
      </c>
      <c r="E89">
        <v>0</v>
      </c>
      <c r="F89">
        <v>0.129</v>
      </c>
      <c r="G89">
        <v>1</v>
      </c>
      <c r="H89" t="s">
        <v>17</v>
      </c>
      <c r="I89">
        <v>1</v>
      </c>
    </row>
    <row r="90" spans="1:9" x14ac:dyDescent="0.25">
      <c r="A90">
        <v>89</v>
      </c>
      <c r="B90" t="s">
        <v>65</v>
      </c>
      <c r="C90" t="s">
        <v>90</v>
      </c>
      <c r="D90" t="s">
        <v>82</v>
      </c>
      <c r="E90">
        <v>0</v>
      </c>
      <c r="F90">
        <v>0.14399999999999999</v>
      </c>
      <c r="G90">
        <v>1</v>
      </c>
      <c r="H90" t="s">
        <v>17</v>
      </c>
      <c r="I90">
        <v>1</v>
      </c>
    </row>
    <row r="91" spans="1:9" x14ac:dyDescent="0.25">
      <c r="A91">
        <v>90</v>
      </c>
      <c r="B91" t="s">
        <v>65</v>
      </c>
      <c r="C91" t="s">
        <v>101</v>
      </c>
      <c r="D91" t="s">
        <v>77</v>
      </c>
      <c r="E91">
        <v>0</v>
      </c>
      <c r="F91">
        <v>0.14099999999999999</v>
      </c>
      <c r="G91">
        <v>1</v>
      </c>
      <c r="H91" t="s">
        <v>17</v>
      </c>
      <c r="I91">
        <v>1</v>
      </c>
    </row>
    <row r="92" spans="1:9" x14ac:dyDescent="0.25">
      <c r="A92">
        <v>91</v>
      </c>
      <c r="B92" t="s">
        <v>65</v>
      </c>
      <c r="C92" t="s">
        <v>101</v>
      </c>
      <c r="D92" t="s">
        <v>84</v>
      </c>
      <c r="E92">
        <v>0</v>
      </c>
      <c r="F92">
        <v>0.151</v>
      </c>
      <c r="G92">
        <v>1</v>
      </c>
      <c r="H92" t="s">
        <v>17</v>
      </c>
      <c r="I92">
        <v>1</v>
      </c>
    </row>
    <row r="93" spans="1:9" x14ac:dyDescent="0.25">
      <c r="A93">
        <v>92</v>
      </c>
      <c r="B93" t="s">
        <v>65</v>
      </c>
      <c r="C93" t="s">
        <v>101</v>
      </c>
      <c r="D93" t="s">
        <v>79</v>
      </c>
      <c r="E93">
        <v>0</v>
      </c>
      <c r="F93">
        <v>0.16700000000000001</v>
      </c>
      <c r="G93">
        <v>1</v>
      </c>
      <c r="H93" t="s">
        <v>17</v>
      </c>
      <c r="I93">
        <v>1</v>
      </c>
    </row>
    <row r="94" spans="1:9" x14ac:dyDescent="0.25">
      <c r="A94">
        <v>93</v>
      </c>
      <c r="B94" t="s">
        <v>65</v>
      </c>
      <c r="C94" t="s">
        <v>101</v>
      </c>
      <c r="D94" t="s">
        <v>80</v>
      </c>
      <c r="E94">
        <v>0</v>
      </c>
      <c r="F94">
        <v>0.159</v>
      </c>
      <c r="G94">
        <v>1</v>
      </c>
      <c r="H94" t="s">
        <v>17</v>
      </c>
      <c r="I94">
        <v>1</v>
      </c>
    </row>
    <row r="95" spans="1:9" x14ac:dyDescent="0.25">
      <c r="A95">
        <v>94</v>
      </c>
      <c r="B95" t="s">
        <v>65</v>
      </c>
      <c r="C95" t="s">
        <v>101</v>
      </c>
      <c r="D95" t="s">
        <v>81</v>
      </c>
      <c r="E95">
        <v>0</v>
      </c>
      <c r="F95">
        <v>0.18099999999999999</v>
      </c>
      <c r="G95">
        <v>1</v>
      </c>
      <c r="H95" t="s">
        <v>17</v>
      </c>
      <c r="I95">
        <v>1</v>
      </c>
    </row>
    <row r="96" spans="1:9" x14ac:dyDescent="0.25">
      <c r="A96">
        <v>95</v>
      </c>
      <c r="B96" t="s">
        <v>65</v>
      </c>
      <c r="C96" t="s">
        <v>101</v>
      </c>
      <c r="D96" t="s">
        <v>82</v>
      </c>
      <c r="E96">
        <v>0</v>
      </c>
      <c r="F96">
        <v>0.20300000000000001</v>
      </c>
      <c r="G96">
        <v>1</v>
      </c>
      <c r="H96" t="s">
        <v>17</v>
      </c>
      <c r="I96">
        <v>1</v>
      </c>
    </row>
    <row r="97" spans="1:9" x14ac:dyDescent="0.25">
      <c r="A97">
        <v>96</v>
      </c>
      <c r="B97" t="s">
        <v>65</v>
      </c>
      <c r="C97" t="s">
        <v>102</v>
      </c>
      <c r="D97" t="s">
        <v>77</v>
      </c>
      <c r="E97">
        <v>0</v>
      </c>
      <c r="F97">
        <v>0.125</v>
      </c>
      <c r="G97">
        <v>1</v>
      </c>
      <c r="H97" t="s">
        <v>17</v>
      </c>
      <c r="I97">
        <v>1</v>
      </c>
    </row>
    <row r="98" spans="1:9" x14ac:dyDescent="0.25">
      <c r="A98">
        <v>97</v>
      </c>
      <c r="B98" t="s">
        <v>65</v>
      </c>
      <c r="C98" t="s">
        <v>102</v>
      </c>
      <c r="D98" t="s">
        <v>84</v>
      </c>
      <c r="E98">
        <v>0</v>
      </c>
      <c r="F98">
        <v>0.13300000000000001</v>
      </c>
      <c r="G98">
        <v>1</v>
      </c>
      <c r="H98" t="s">
        <v>17</v>
      </c>
      <c r="I98">
        <v>1</v>
      </c>
    </row>
    <row r="99" spans="1:9" x14ac:dyDescent="0.25">
      <c r="A99">
        <v>98</v>
      </c>
      <c r="B99" t="s">
        <v>65</v>
      </c>
      <c r="C99" t="s">
        <v>102</v>
      </c>
      <c r="D99" t="s">
        <v>79</v>
      </c>
      <c r="E99">
        <v>0</v>
      </c>
      <c r="F99">
        <v>0.14000000000000001</v>
      </c>
      <c r="G99">
        <v>1</v>
      </c>
      <c r="H99" t="s">
        <v>17</v>
      </c>
      <c r="I99">
        <v>1</v>
      </c>
    </row>
    <row r="100" spans="1:9" x14ac:dyDescent="0.25">
      <c r="A100">
        <v>99</v>
      </c>
      <c r="B100" t="s">
        <v>65</v>
      </c>
      <c r="C100" t="s">
        <v>102</v>
      </c>
      <c r="D100" t="s">
        <v>80</v>
      </c>
      <c r="E100">
        <v>0</v>
      </c>
      <c r="F100">
        <v>0.14799999999999999</v>
      </c>
      <c r="G100">
        <v>1</v>
      </c>
      <c r="H100" t="s">
        <v>17</v>
      </c>
      <c r="I100">
        <v>1</v>
      </c>
    </row>
    <row r="101" spans="1:9" x14ac:dyDescent="0.25">
      <c r="A101">
        <v>100</v>
      </c>
      <c r="B101" t="s">
        <v>65</v>
      </c>
      <c r="C101" t="s">
        <v>102</v>
      </c>
      <c r="D101" t="s">
        <v>81</v>
      </c>
      <c r="E101">
        <v>0</v>
      </c>
      <c r="F101">
        <v>0.16200000000000001</v>
      </c>
      <c r="G101">
        <v>1</v>
      </c>
      <c r="H101" t="s">
        <v>17</v>
      </c>
      <c r="I101">
        <v>1</v>
      </c>
    </row>
    <row r="102" spans="1:9" x14ac:dyDescent="0.25">
      <c r="A102">
        <v>101</v>
      </c>
      <c r="B102" t="s">
        <v>65</v>
      </c>
      <c r="C102" t="s">
        <v>102</v>
      </c>
      <c r="D102" t="s">
        <v>82</v>
      </c>
      <c r="E102">
        <v>0</v>
      </c>
      <c r="F102">
        <v>0.182</v>
      </c>
      <c r="G102">
        <v>1</v>
      </c>
      <c r="H102" t="s">
        <v>17</v>
      </c>
      <c r="I102">
        <v>1</v>
      </c>
    </row>
    <row r="103" spans="1:9" x14ac:dyDescent="0.25">
      <c r="A103">
        <v>102</v>
      </c>
      <c r="B103" t="s">
        <v>14</v>
      </c>
      <c r="C103" t="s">
        <v>103</v>
      </c>
      <c r="D103" t="s">
        <v>103</v>
      </c>
      <c r="E103">
        <v>1</v>
      </c>
      <c r="F103">
        <v>1.0001</v>
      </c>
      <c r="G103">
        <v>1</v>
      </c>
      <c r="H103" t="s">
        <v>104</v>
      </c>
      <c r="I103">
        <v>0</v>
      </c>
    </row>
    <row r="104" spans="1:9" x14ac:dyDescent="0.25">
      <c r="A104">
        <v>103</v>
      </c>
      <c r="B104" t="s">
        <v>14</v>
      </c>
      <c r="C104" t="s">
        <v>98</v>
      </c>
      <c r="D104" t="s">
        <v>98</v>
      </c>
      <c r="E104">
        <v>0</v>
      </c>
      <c r="F104">
        <v>1</v>
      </c>
      <c r="G104">
        <v>1</v>
      </c>
      <c r="H104" t="s">
        <v>52</v>
      </c>
      <c r="I104">
        <v>0</v>
      </c>
    </row>
    <row r="105" spans="1:9" x14ac:dyDescent="0.25">
      <c r="A105">
        <v>104</v>
      </c>
      <c r="B105" t="s">
        <v>14</v>
      </c>
      <c r="C105" t="s">
        <v>20</v>
      </c>
      <c r="D105" t="s">
        <v>98</v>
      </c>
      <c r="E105">
        <v>0</v>
      </c>
      <c r="F105">
        <v>0.01</v>
      </c>
      <c r="G105">
        <v>1</v>
      </c>
      <c r="H105" t="s">
        <v>105</v>
      </c>
      <c r="I105">
        <v>0</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98D27-07B0-4897-8E39-0B46DCA262AC}">
  <sheetPr>
    <tabColor theme="6"/>
    <pageSetUpPr autoPageBreaks="0" fitToPage="1"/>
  </sheetPr>
  <dimension ref="A1:N55"/>
  <sheetViews>
    <sheetView zoomScaleNormal="100" workbookViewId="0">
      <selection activeCell="A11" sqref="A11:I12"/>
    </sheetView>
  </sheetViews>
  <sheetFormatPr defaultColWidth="0" defaultRowHeight="15" zeroHeight="1" x14ac:dyDescent="0.25"/>
  <cols>
    <col min="1" max="1" width="13.42578125" customWidth="1"/>
    <col min="2" max="9" width="9.140625" customWidth="1"/>
    <col min="10" max="12" width="16.42578125" hidden="1" customWidth="1"/>
    <col min="13" max="13" width="1.85546875" hidden="1" customWidth="1"/>
    <col min="14" max="14" width="16.42578125" hidden="1" customWidth="1"/>
    <col min="15" max="16384" width="9.140625" hidden="1"/>
  </cols>
  <sheetData>
    <row r="1" spans="1:14" ht="57" customHeight="1" x14ac:dyDescent="0.35">
      <c r="A1" s="256" t="s">
        <v>573</v>
      </c>
      <c r="B1" s="256"/>
      <c r="C1" s="256"/>
      <c r="D1" s="256"/>
      <c r="E1" s="256"/>
      <c r="F1" s="256"/>
      <c r="G1" s="256"/>
      <c r="H1" s="256"/>
      <c r="I1" s="256"/>
      <c r="J1" s="157"/>
      <c r="K1" s="157"/>
      <c r="L1" s="157"/>
      <c r="M1" s="157"/>
      <c r="N1" s="157"/>
    </row>
    <row r="2" spans="1:14" x14ac:dyDescent="0.25">
      <c r="A2" s="159" t="s">
        <v>572</v>
      </c>
      <c r="B2" s="158"/>
      <c r="C2" s="158"/>
      <c r="D2" s="158"/>
      <c r="E2" s="158"/>
      <c r="F2" s="158"/>
      <c r="G2" s="158"/>
      <c r="H2" s="158"/>
      <c r="I2" s="158"/>
    </row>
    <row r="3" spans="1:14" x14ac:dyDescent="0.25">
      <c r="A3" s="145"/>
      <c r="B3" s="145"/>
      <c r="C3" s="145"/>
      <c r="D3" s="145"/>
      <c r="E3" s="145"/>
      <c r="F3" s="145"/>
      <c r="G3" s="145"/>
      <c r="H3" s="145"/>
      <c r="I3" s="145"/>
    </row>
    <row r="4" spans="1:14" x14ac:dyDescent="0.25">
      <c r="A4" s="257" t="s">
        <v>713</v>
      </c>
      <c r="B4" s="257"/>
      <c r="C4" s="257"/>
      <c r="D4" s="257"/>
      <c r="E4" s="257"/>
      <c r="F4" s="257"/>
      <c r="G4" s="257"/>
      <c r="H4" s="257"/>
      <c r="I4" s="257"/>
      <c r="J4" s="156"/>
      <c r="K4" s="156"/>
      <c r="L4" s="156"/>
      <c r="M4" s="156"/>
      <c r="N4" s="156"/>
    </row>
    <row r="5" spans="1:14" ht="11.1" customHeight="1" x14ac:dyDescent="0.25">
      <c r="A5" s="257"/>
      <c r="B5" s="257"/>
      <c r="C5" s="257"/>
      <c r="D5" s="257"/>
      <c r="E5" s="257"/>
      <c r="F5" s="257"/>
      <c r="G5" s="257"/>
      <c r="H5" s="257"/>
      <c r="I5" s="257"/>
      <c r="J5" s="29"/>
      <c r="K5" s="29"/>
      <c r="L5" s="29"/>
      <c r="M5" s="29"/>
      <c r="N5" s="29"/>
    </row>
    <row r="6" spans="1:14" x14ac:dyDescent="0.25">
      <c r="A6" s="257"/>
      <c r="B6" s="257"/>
      <c r="C6" s="257"/>
      <c r="D6" s="257"/>
      <c r="E6" s="257"/>
      <c r="F6" s="257"/>
      <c r="G6" s="257"/>
      <c r="H6" s="257"/>
      <c r="I6" s="257"/>
      <c r="K6" s="157"/>
    </row>
    <row r="7" spans="1:14" x14ac:dyDescent="0.25">
      <c r="A7" s="257"/>
      <c r="B7" s="257"/>
      <c r="C7" s="257"/>
      <c r="D7" s="257"/>
      <c r="E7" s="257"/>
      <c r="F7" s="257"/>
      <c r="G7" s="257"/>
      <c r="H7" s="257"/>
      <c r="I7" s="257"/>
    </row>
    <row r="8" spans="1:14" ht="29.25" customHeight="1" x14ac:dyDescent="0.25">
      <c r="A8" s="257"/>
      <c r="B8" s="257"/>
      <c r="C8" s="257"/>
      <c r="D8" s="257"/>
      <c r="E8" s="257"/>
      <c r="F8" s="257"/>
      <c r="G8" s="257"/>
      <c r="H8" s="257"/>
      <c r="I8" s="257"/>
      <c r="J8" s="29"/>
      <c r="K8" s="29"/>
      <c r="L8" s="29"/>
      <c r="M8" s="29"/>
      <c r="N8" s="29"/>
    </row>
    <row r="9" spans="1:14" x14ac:dyDescent="0.25">
      <c r="A9" s="257"/>
      <c r="B9" s="257"/>
      <c r="C9" s="257"/>
      <c r="D9" s="257"/>
      <c r="E9" s="257"/>
      <c r="F9" s="257"/>
      <c r="G9" s="257"/>
      <c r="H9" s="257"/>
      <c r="I9" s="257"/>
    </row>
    <row r="10" spans="1:14" x14ac:dyDescent="0.25">
      <c r="A10" s="145"/>
      <c r="B10" s="145"/>
      <c r="C10" s="145"/>
      <c r="D10" s="145"/>
      <c r="E10" s="145"/>
      <c r="F10" s="145"/>
      <c r="G10" s="145"/>
      <c r="H10" s="145"/>
      <c r="I10" s="145"/>
    </row>
    <row r="11" spans="1:14" x14ac:dyDescent="0.25">
      <c r="A11" s="258" t="s">
        <v>710</v>
      </c>
      <c r="B11" s="258"/>
      <c r="C11" s="258"/>
      <c r="D11" s="258"/>
      <c r="E11" s="258"/>
      <c r="F11" s="258"/>
      <c r="G11" s="258"/>
      <c r="H11" s="258"/>
      <c r="I11" s="258"/>
      <c r="J11" s="156"/>
      <c r="K11" s="156"/>
      <c r="L11" s="156"/>
      <c r="M11" s="156"/>
      <c r="N11" s="156"/>
    </row>
    <row r="12" spans="1:14" x14ac:dyDescent="0.25">
      <c r="A12" s="258"/>
      <c r="B12" s="258"/>
      <c r="C12" s="258"/>
      <c r="D12" s="258"/>
      <c r="E12" s="258"/>
      <c r="F12" s="258"/>
      <c r="G12" s="258"/>
      <c r="H12" s="258"/>
      <c r="I12" s="258"/>
    </row>
    <row r="13" spans="1:14" ht="40.5" customHeight="1" x14ac:dyDescent="0.25">
      <c r="A13" s="155"/>
      <c r="B13" s="155"/>
      <c r="C13" s="155"/>
      <c r="D13" s="155"/>
      <c r="E13" s="155"/>
      <c r="F13" s="155"/>
      <c r="G13" s="155"/>
      <c r="H13" s="155"/>
      <c r="I13" s="155"/>
      <c r="J13" s="154"/>
      <c r="K13" s="154"/>
      <c r="L13" s="154"/>
      <c r="M13" s="154"/>
      <c r="N13" s="154"/>
    </row>
    <row r="14" spans="1:14" x14ac:dyDescent="0.25">
      <c r="A14" s="152" t="s">
        <v>571</v>
      </c>
      <c r="B14" s="145"/>
      <c r="C14" s="145"/>
      <c r="D14" s="145"/>
      <c r="E14" s="145"/>
      <c r="F14" s="145"/>
      <c r="G14" s="145"/>
      <c r="H14" s="145"/>
      <c r="I14" s="145"/>
    </row>
    <row r="15" spans="1:14" x14ac:dyDescent="0.25">
      <c r="A15" s="153" t="s">
        <v>570</v>
      </c>
      <c r="B15" s="145"/>
      <c r="C15" s="145"/>
      <c r="D15" s="145"/>
      <c r="E15" s="145"/>
      <c r="F15" s="145"/>
      <c r="G15" s="145"/>
      <c r="H15" s="145"/>
      <c r="I15" s="145"/>
    </row>
    <row r="16" spans="1:14" x14ac:dyDescent="0.25">
      <c r="A16" s="153"/>
      <c r="B16" s="145"/>
      <c r="C16" s="145"/>
      <c r="D16" s="145"/>
      <c r="E16" s="145"/>
      <c r="F16" s="145"/>
      <c r="G16" s="145"/>
      <c r="H16" s="145"/>
      <c r="I16" s="145"/>
    </row>
    <row r="17" spans="1:9" x14ac:dyDescent="0.25">
      <c r="A17" s="152" t="s">
        <v>569</v>
      </c>
      <c r="B17" s="145"/>
      <c r="C17" s="145"/>
      <c r="D17" s="145"/>
      <c r="E17" s="145"/>
      <c r="F17" s="145"/>
      <c r="G17" s="145"/>
      <c r="H17" s="145"/>
      <c r="I17" s="145"/>
    </row>
    <row r="18" spans="1:9" x14ac:dyDescent="0.25">
      <c r="A18" s="145" t="s">
        <v>568</v>
      </c>
      <c r="B18" s="145"/>
      <c r="C18" s="145"/>
      <c r="D18" s="145"/>
      <c r="E18" s="145"/>
      <c r="F18" s="145"/>
      <c r="G18" s="145"/>
      <c r="H18" s="145"/>
      <c r="I18" s="145"/>
    </row>
    <row r="19" spans="1:9" x14ac:dyDescent="0.25">
      <c r="A19" s="145"/>
      <c r="B19" s="145"/>
      <c r="C19" s="145"/>
      <c r="D19" s="145"/>
      <c r="E19" s="145"/>
      <c r="F19" s="145"/>
      <c r="G19" s="145"/>
      <c r="H19" s="145"/>
      <c r="I19" s="145"/>
    </row>
    <row r="20" spans="1:9" x14ac:dyDescent="0.25">
      <c r="A20" s="145"/>
      <c r="B20" s="145"/>
      <c r="C20" s="145"/>
      <c r="D20" s="145"/>
      <c r="E20" s="145"/>
      <c r="F20" s="145"/>
      <c r="G20" s="145"/>
      <c r="H20" s="145"/>
      <c r="I20" s="145"/>
    </row>
    <row r="21" spans="1:9" x14ac:dyDescent="0.25">
      <c r="A21" s="145"/>
      <c r="B21" s="145"/>
      <c r="C21" s="145"/>
      <c r="D21" s="145"/>
      <c r="E21" s="145"/>
      <c r="F21" s="145"/>
      <c r="G21" s="145"/>
      <c r="H21" s="145"/>
      <c r="I21" s="145"/>
    </row>
    <row r="22" spans="1:9" x14ac:dyDescent="0.25">
      <c r="A22" s="145"/>
      <c r="B22" s="145"/>
      <c r="C22" s="145"/>
      <c r="D22" s="145"/>
      <c r="E22" s="145"/>
      <c r="F22" s="145"/>
      <c r="G22" s="145"/>
      <c r="H22" s="145"/>
      <c r="I22" s="145"/>
    </row>
    <row r="23" spans="1:9" x14ac:dyDescent="0.25">
      <c r="A23" s="145"/>
      <c r="B23" s="145"/>
      <c r="C23" s="145"/>
      <c r="D23" s="145"/>
      <c r="E23" s="145"/>
      <c r="F23" s="145"/>
      <c r="G23" s="145"/>
      <c r="H23" s="145"/>
      <c r="I23" s="145"/>
    </row>
    <row r="24" spans="1:9" x14ac:dyDescent="0.25">
      <c r="A24" s="145"/>
      <c r="B24" s="145"/>
      <c r="C24" s="145"/>
      <c r="D24" s="145"/>
      <c r="E24" s="145"/>
      <c r="F24" s="145"/>
      <c r="G24" s="145"/>
      <c r="H24" s="145"/>
      <c r="I24" s="145"/>
    </row>
    <row r="25" spans="1:9" x14ac:dyDescent="0.25">
      <c r="A25" s="145"/>
      <c r="B25" s="145"/>
      <c r="C25" s="145"/>
      <c r="D25" s="145"/>
      <c r="E25" s="145"/>
      <c r="F25" s="145"/>
      <c r="G25" s="145"/>
      <c r="H25" s="145"/>
      <c r="I25" s="145"/>
    </row>
    <row r="26" spans="1:9" x14ac:dyDescent="0.25">
      <c r="A26" s="145"/>
      <c r="B26" s="145"/>
      <c r="C26" s="145"/>
      <c r="D26" s="145"/>
      <c r="E26" s="145"/>
      <c r="F26" s="145"/>
      <c r="G26" s="145"/>
      <c r="H26" s="145"/>
      <c r="I26" s="145"/>
    </row>
    <row r="27" spans="1:9" x14ac:dyDescent="0.25">
      <c r="A27" s="145"/>
      <c r="B27" s="145"/>
      <c r="C27" s="145"/>
      <c r="D27" s="145"/>
      <c r="E27" s="145"/>
      <c r="F27" s="145"/>
      <c r="G27" s="145"/>
      <c r="H27" s="145"/>
      <c r="I27" s="145"/>
    </row>
    <row r="28" spans="1:9" x14ac:dyDescent="0.25">
      <c r="A28" s="145"/>
      <c r="B28" s="145"/>
      <c r="C28" s="145"/>
      <c r="D28" s="145"/>
      <c r="E28" s="145"/>
      <c r="F28" s="145"/>
      <c r="G28" s="145"/>
      <c r="H28" s="145"/>
      <c r="I28" s="145"/>
    </row>
    <row r="29" spans="1:9" x14ac:dyDescent="0.25">
      <c r="A29" s="145"/>
      <c r="B29" s="145"/>
      <c r="C29" s="145"/>
      <c r="D29" s="145"/>
      <c r="E29" s="145"/>
      <c r="F29" s="145"/>
      <c r="G29" s="145"/>
      <c r="H29" s="145"/>
      <c r="I29" s="145"/>
    </row>
    <row r="30" spans="1:9" x14ac:dyDescent="0.25">
      <c r="A30" s="145"/>
      <c r="B30" s="145"/>
      <c r="C30" s="145"/>
      <c r="D30" s="145"/>
      <c r="E30" s="145"/>
      <c r="F30" s="145"/>
      <c r="G30" s="145"/>
      <c r="H30" s="145"/>
      <c r="I30" s="145"/>
    </row>
    <row r="31" spans="1:9" x14ac:dyDescent="0.25">
      <c r="A31" s="145"/>
      <c r="B31" s="145"/>
      <c r="C31" s="145"/>
      <c r="D31" s="145"/>
      <c r="E31" s="145"/>
      <c r="F31" s="145"/>
      <c r="G31" s="145"/>
      <c r="H31" s="145"/>
      <c r="I31" s="145"/>
    </row>
    <row r="32" spans="1:9" x14ac:dyDescent="0.25">
      <c r="A32" s="145"/>
      <c r="B32" s="145"/>
      <c r="C32" s="145"/>
      <c r="D32" s="145"/>
      <c r="E32" s="145"/>
      <c r="F32" s="145"/>
      <c r="G32" s="145"/>
      <c r="H32" s="145"/>
      <c r="I32" s="145"/>
    </row>
    <row r="33" spans="1:9" x14ac:dyDescent="0.25">
      <c r="A33" s="145"/>
      <c r="B33" s="145"/>
      <c r="C33" s="145"/>
      <c r="D33" s="145"/>
      <c r="E33" s="145"/>
      <c r="F33" s="145"/>
      <c r="G33" s="145"/>
      <c r="H33" s="145"/>
      <c r="I33" s="145"/>
    </row>
    <row r="34" spans="1:9" x14ac:dyDescent="0.25">
      <c r="A34" s="145"/>
      <c r="B34" s="145"/>
      <c r="C34" s="145"/>
      <c r="D34" s="145"/>
      <c r="E34" s="145"/>
      <c r="F34" s="145"/>
      <c r="G34" s="145"/>
      <c r="H34" s="145"/>
      <c r="I34" s="145"/>
    </row>
    <row r="35" spans="1:9" x14ac:dyDescent="0.25">
      <c r="A35" s="145"/>
      <c r="B35" s="145"/>
      <c r="C35" s="145"/>
      <c r="D35" s="145"/>
      <c r="E35" s="145"/>
      <c r="F35" s="145"/>
      <c r="G35" s="145"/>
      <c r="H35" s="145"/>
      <c r="I35" s="145"/>
    </row>
    <row r="36" spans="1:9" x14ac:dyDescent="0.25">
      <c r="A36" s="145"/>
      <c r="B36" s="145"/>
      <c r="C36" s="145"/>
      <c r="D36" s="145"/>
      <c r="E36" s="145"/>
      <c r="F36" s="145"/>
      <c r="G36" s="145"/>
      <c r="H36" s="145"/>
      <c r="I36" s="145"/>
    </row>
    <row r="37" spans="1:9" x14ac:dyDescent="0.25">
      <c r="A37" s="145"/>
      <c r="B37" s="145"/>
      <c r="C37" s="145"/>
      <c r="D37" s="145"/>
      <c r="E37" s="145"/>
      <c r="F37" s="145"/>
      <c r="G37" s="145"/>
      <c r="H37" s="145"/>
      <c r="I37" s="145"/>
    </row>
    <row r="38" spans="1:9" x14ac:dyDescent="0.25">
      <c r="A38" s="145"/>
      <c r="B38" s="145"/>
      <c r="C38" s="145"/>
      <c r="D38" s="145"/>
      <c r="E38" s="145"/>
      <c r="F38" s="145"/>
      <c r="G38" s="145"/>
      <c r="H38" s="145"/>
      <c r="I38" s="145"/>
    </row>
    <row r="39" spans="1:9" x14ac:dyDescent="0.25">
      <c r="A39" s="152"/>
      <c r="B39" s="145"/>
      <c r="C39" s="145"/>
      <c r="D39" s="145"/>
      <c r="E39" s="145"/>
      <c r="F39" s="145"/>
      <c r="G39" s="145"/>
      <c r="H39" s="145"/>
      <c r="I39" s="145"/>
    </row>
    <row r="40" spans="1:9" x14ac:dyDescent="0.25">
      <c r="A40" s="145"/>
      <c r="B40" s="145"/>
      <c r="C40" s="145"/>
      <c r="D40" s="145"/>
      <c r="E40" s="145"/>
      <c r="F40" s="145"/>
      <c r="G40" s="145"/>
      <c r="H40" s="145"/>
      <c r="I40" s="145"/>
    </row>
    <row r="41" spans="1:9" hidden="1" x14ac:dyDescent="0.25">
      <c r="A41" s="145"/>
      <c r="B41" s="145"/>
      <c r="C41" s="145"/>
      <c r="D41" s="145"/>
      <c r="E41" s="145"/>
      <c r="F41" s="145"/>
      <c r="G41" s="145"/>
      <c r="H41" s="145"/>
      <c r="I41" s="145"/>
    </row>
    <row r="42" spans="1:9" hidden="1" x14ac:dyDescent="0.25">
      <c r="A42" s="145"/>
      <c r="B42" s="145"/>
      <c r="C42" s="145"/>
      <c r="D42" s="145"/>
      <c r="E42" s="145"/>
      <c r="F42" s="145"/>
      <c r="G42" s="145"/>
      <c r="H42" s="145"/>
      <c r="I42" s="145"/>
    </row>
    <row r="43" spans="1:9" hidden="1" x14ac:dyDescent="0.25">
      <c r="A43" s="145"/>
      <c r="B43" s="145"/>
      <c r="C43" s="145"/>
      <c r="D43" s="145"/>
      <c r="E43" s="145"/>
      <c r="F43" s="145"/>
      <c r="G43" s="145"/>
      <c r="H43" s="145"/>
      <c r="I43" s="145"/>
    </row>
    <row r="44" spans="1:9" hidden="1" x14ac:dyDescent="0.25">
      <c r="A44" s="145"/>
      <c r="B44" s="145"/>
      <c r="C44" s="145"/>
      <c r="D44" s="145"/>
      <c r="E44" s="145"/>
      <c r="F44" s="145"/>
      <c r="G44" s="145"/>
      <c r="H44" s="145"/>
      <c r="I44" s="145"/>
    </row>
    <row r="45" spans="1:9" hidden="1" x14ac:dyDescent="0.25">
      <c r="A45" s="145"/>
      <c r="B45" s="145"/>
      <c r="C45" s="145"/>
      <c r="D45" s="145"/>
      <c r="E45" s="145"/>
      <c r="F45" s="145"/>
      <c r="G45" s="145"/>
      <c r="H45" s="145"/>
      <c r="I45" s="145"/>
    </row>
    <row r="46" spans="1:9" hidden="1" x14ac:dyDescent="0.25">
      <c r="A46" s="145"/>
      <c r="B46" s="145"/>
      <c r="C46" s="145"/>
      <c r="D46" s="145"/>
      <c r="E46" s="145"/>
      <c r="F46" s="145"/>
      <c r="G46" s="145"/>
      <c r="H46" s="145"/>
      <c r="I46" s="145"/>
    </row>
    <row r="47" spans="1:9" hidden="1" x14ac:dyDescent="0.25">
      <c r="A47" s="145"/>
      <c r="B47" s="145"/>
      <c r="C47" s="145"/>
      <c r="D47" s="145"/>
      <c r="E47" s="145"/>
      <c r="F47" s="145"/>
      <c r="G47" s="145"/>
      <c r="H47" s="145"/>
      <c r="I47" s="145"/>
    </row>
    <row r="48" spans="1:9" hidden="1" x14ac:dyDescent="0.25">
      <c r="A48" s="145"/>
      <c r="B48" s="145"/>
      <c r="C48" s="145"/>
      <c r="D48" s="145"/>
      <c r="E48" s="145"/>
      <c r="F48" s="145"/>
      <c r="G48" s="145"/>
      <c r="H48" s="145"/>
      <c r="I48" s="145"/>
    </row>
    <row r="49" spans="1:9" hidden="1" x14ac:dyDescent="0.25">
      <c r="A49" s="145"/>
      <c r="B49" s="145"/>
      <c r="C49" s="145"/>
      <c r="D49" s="145"/>
      <c r="E49" s="145"/>
      <c r="F49" s="145"/>
      <c r="G49" s="145"/>
      <c r="H49" s="145"/>
      <c r="I49" s="145"/>
    </row>
    <row r="50" spans="1:9" hidden="1" x14ac:dyDescent="0.25">
      <c r="A50" s="145"/>
      <c r="B50" s="145"/>
      <c r="C50" s="145"/>
      <c r="D50" s="145"/>
      <c r="E50" s="145"/>
      <c r="F50" s="145"/>
      <c r="G50" s="145"/>
      <c r="H50" s="145"/>
      <c r="I50" s="145"/>
    </row>
    <row r="51" spans="1:9" hidden="1" x14ac:dyDescent="0.25">
      <c r="A51" s="145"/>
      <c r="B51" s="145"/>
      <c r="C51" s="145"/>
      <c r="D51" s="145"/>
      <c r="E51" s="145"/>
      <c r="F51" s="145"/>
      <c r="G51" s="145"/>
      <c r="H51" s="145"/>
      <c r="I51" s="145"/>
    </row>
    <row r="52" spans="1:9" hidden="1" x14ac:dyDescent="0.25">
      <c r="A52" s="145"/>
      <c r="B52" s="145"/>
      <c r="C52" s="145"/>
      <c r="D52" s="145"/>
      <c r="E52" s="145"/>
      <c r="F52" s="145"/>
      <c r="G52" s="145"/>
      <c r="H52" s="145"/>
      <c r="I52" s="145"/>
    </row>
    <row r="53" spans="1:9" x14ac:dyDescent="0.25">
      <c r="A53" s="145"/>
      <c r="B53" s="145"/>
      <c r="C53" s="145"/>
      <c r="D53" s="145"/>
      <c r="E53" s="145"/>
      <c r="F53" s="145"/>
      <c r="G53" s="145"/>
      <c r="H53" s="145"/>
      <c r="I53" s="145"/>
    </row>
    <row r="54" spans="1:9" x14ac:dyDescent="0.25">
      <c r="A54" s="145"/>
      <c r="B54" s="145"/>
      <c r="C54" s="145"/>
      <c r="D54" s="145"/>
      <c r="E54" s="145"/>
      <c r="F54" s="145"/>
      <c r="G54" s="145"/>
      <c r="H54" s="145"/>
      <c r="I54" s="145"/>
    </row>
    <row r="55" spans="1:9" x14ac:dyDescent="0.25">
      <c r="A55" s="145"/>
      <c r="B55" s="145"/>
      <c r="C55" s="145"/>
      <c r="D55" s="145"/>
      <c r="E55" s="145"/>
      <c r="F55" s="145"/>
      <c r="G55" s="145"/>
      <c r="H55" s="145"/>
      <c r="I55" s="145"/>
    </row>
  </sheetData>
  <sheetProtection algorithmName="SHA-512" hashValue="MSMZ1NFDGGvfAUhC+KQltddf7ocn1XMJWFFio9o64wT2D5ATdIcIrO0i32p0/RqPK9AaWoUq8lu+zeG3nSXDHQ==" saltValue="ANDOJyP0tye25aOaePZP0g==" spinCount="100000" sheet="1" formatColumns="0" formatRows="0" selectLockedCells="1"/>
  <mergeCells count="3">
    <mergeCell ref="A1:I1"/>
    <mergeCell ref="A4:I9"/>
    <mergeCell ref="A11:I1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6D740-AFDE-41EE-8BCD-DF2585726D08}">
  <sheetPr>
    <tabColor theme="8" tint="0.79998168889431442"/>
    <pageSetUpPr autoPageBreaks="0"/>
  </sheetPr>
  <dimension ref="A1:H40"/>
  <sheetViews>
    <sheetView zoomScaleNormal="100" zoomScaleSheetLayoutView="100" workbookViewId="0">
      <selection activeCell="E20" sqref="E20"/>
    </sheetView>
  </sheetViews>
  <sheetFormatPr defaultColWidth="0" defaultRowHeight="15" zeroHeight="1" x14ac:dyDescent="0.25"/>
  <cols>
    <col min="1" max="1" width="25.28515625" style="160" bestFit="1" customWidth="1"/>
    <col min="2" max="2" width="24.42578125" style="160" customWidth="1"/>
    <col min="3" max="3" width="21.5703125" style="160" customWidth="1"/>
    <col min="4" max="4" width="20.85546875" style="160" customWidth="1"/>
    <col min="5" max="5" width="16.140625" style="160" customWidth="1"/>
    <col min="6" max="6" width="21.42578125" style="160" customWidth="1"/>
    <col min="7" max="7" width="7" style="161" customWidth="1"/>
    <col min="8" max="8" width="6.7109375" style="161" hidden="1" customWidth="1"/>
    <col min="9" max="16384" width="9.140625" style="160" hidden="1"/>
  </cols>
  <sheetData>
    <row r="1" spans="1:8" customFormat="1" x14ac:dyDescent="0.25">
      <c r="A1" s="259" t="s">
        <v>106</v>
      </c>
      <c r="B1" s="260"/>
      <c r="C1" s="260"/>
      <c r="D1" s="261"/>
      <c r="E1" s="181"/>
      <c r="F1" s="181"/>
      <c r="G1" s="181"/>
      <c r="H1" s="181"/>
    </row>
    <row r="2" spans="1:8" x14ac:dyDescent="0.25">
      <c r="A2" s="179" t="s">
        <v>249</v>
      </c>
      <c r="B2" s="102">
        <v>123456789</v>
      </c>
      <c r="C2" s="3" t="s">
        <v>291</v>
      </c>
      <c r="D2" s="119"/>
      <c r="E2" s="175"/>
      <c r="F2" s="175"/>
    </row>
    <row r="3" spans="1:8" x14ac:dyDescent="0.25">
      <c r="A3" s="179" t="s">
        <v>250</v>
      </c>
      <c r="B3" s="119" t="s">
        <v>252</v>
      </c>
      <c r="C3" s="178" t="s">
        <v>289</v>
      </c>
      <c r="D3" s="119"/>
      <c r="E3" s="175"/>
      <c r="F3" s="175"/>
      <c r="G3" s="180"/>
    </row>
    <row r="4" spans="1:8" x14ac:dyDescent="0.25">
      <c r="A4" s="179" t="s">
        <v>251</v>
      </c>
      <c r="B4" s="119"/>
      <c r="C4" s="178" t="s">
        <v>290</v>
      </c>
      <c r="D4" s="177">
        <v>44501</v>
      </c>
      <c r="E4" s="175"/>
      <c r="F4" s="175"/>
    </row>
    <row r="5" spans="1:8" hidden="1" x14ac:dyDescent="0.25">
      <c r="A5"/>
      <c r="B5" s="119"/>
      <c r="C5" s="3"/>
      <c r="D5" s="119"/>
      <c r="E5" s="175"/>
      <c r="F5" s="175"/>
    </row>
    <row r="6" spans="1:8" hidden="1" x14ac:dyDescent="0.25">
      <c r="A6"/>
      <c r="B6" s="120"/>
      <c r="C6" s="3"/>
      <c r="D6" s="119"/>
      <c r="E6" s="175"/>
      <c r="F6" s="175"/>
    </row>
    <row r="7" spans="1:8" ht="37.5" x14ac:dyDescent="0.25">
      <c r="A7" s="176" t="s">
        <v>409</v>
      </c>
      <c r="B7" s="121">
        <v>10000</v>
      </c>
      <c r="C7" s="164" t="s">
        <v>564</v>
      </c>
      <c r="D7" s="121">
        <v>0</v>
      </c>
      <c r="E7" s="175"/>
      <c r="F7" s="175"/>
    </row>
    <row r="8" spans="1:8" x14ac:dyDescent="0.25">
      <c r="A8" s="174" t="s">
        <v>413</v>
      </c>
      <c r="B8" s="173">
        <v>0</v>
      </c>
      <c r="C8" s="18"/>
      <c r="D8" s="172"/>
      <c r="E8" s="170"/>
      <c r="F8" s="170"/>
      <c r="G8" s="170"/>
      <c r="H8" s="170"/>
    </row>
    <row r="9" spans="1:8" ht="47.1" customHeight="1" x14ac:dyDescent="0.25">
      <c r="A9" s="171" t="s">
        <v>610</v>
      </c>
      <c r="B9" s="268" t="s">
        <v>609</v>
      </c>
      <c r="C9" s="268"/>
      <c r="D9" s="268"/>
      <c r="E9" s="268"/>
      <c r="F9" s="169"/>
      <c r="G9" s="170"/>
      <c r="H9" s="170"/>
    </row>
    <row r="10" spans="1:8" ht="87.95" customHeight="1" x14ac:dyDescent="0.25">
      <c r="A10" s="24" t="s">
        <v>608</v>
      </c>
      <c r="B10" s="268" t="s">
        <v>607</v>
      </c>
      <c r="C10" s="268"/>
      <c r="D10" s="268"/>
      <c r="E10" s="268"/>
      <c r="F10" s="169"/>
    </row>
    <row r="11" spans="1:8" ht="25.5" customHeight="1" x14ac:dyDescent="0.25">
      <c r="A11" s="163" t="s">
        <v>606</v>
      </c>
      <c r="B11" s="268" t="s">
        <v>605</v>
      </c>
      <c r="C11" s="268"/>
      <c r="D11" s="268"/>
      <c r="E11" s="268"/>
      <c r="F11" s="169"/>
    </row>
    <row r="12" spans="1:8" ht="29.45" customHeight="1" x14ac:dyDescent="0.25">
      <c r="A12" s="68" t="s">
        <v>604</v>
      </c>
      <c r="B12" s="268" t="s">
        <v>603</v>
      </c>
      <c r="C12" s="268"/>
      <c r="D12" s="268"/>
      <c r="E12" s="268"/>
      <c r="F12" s="169"/>
    </row>
    <row r="13" spans="1:8" x14ac:dyDescent="0.25">
      <c r="A13" s="3" t="s">
        <v>602</v>
      </c>
      <c r="B13" s="268" t="s">
        <v>601</v>
      </c>
      <c r="C13" s="268"/>
      <c r="D13" s="268"/>
      <c r="E13" s="268"/>
      <c r="F13" s="169"/>
    </row>
    <row r="14" spans="1:8" x14ac:dyDescent="0.25">
      <c r="A14" s="145"/>
      <c r="B14" s="145"/>
      <c r="C14" s="145"/>
      <c r="D14" s="145"/>
      <c r="E14" s="145"/>
      <c r="F14" s="145"/>
      <c r="G14" s="145"/>
      <c r="H14" s="145"/>
    </row>
    <row r="15" spans="1:8" ht="13.5" customHeight="1" x14ac:dyDescent="0.25">
      <c r="A15" s="168" t="s">
        <v>600</v>
      </c>
      <c r="B15" s="145"/>
      <c r="C15" s="145"/>
      <c r="D15" s="145"/>
      <c r="E15" s="145"/>
      <c r="F15" s="145"/>
      <c r="G15" s="145"/>
      <c r="H15" s="145"/>
    </row>
    <row r="16" spans="1:8" ht="44.25" customHeight="1" x14ac:dyDescent="0.25">
      <c r="A16" s="167" t="s">
        <v>348</v>
      </c>
      <c r="B16" s="166" t="s">
        <v>599</v>
      </c>
      <c r="C16" s="264" t="s">
        <v>598</v>
      </c>
      <c r="D16" s="264"/>
      <c r="E16" s="165" t="s">
        <v>597</v>
      </c>
      <c r="F16" s="165" t="s">
        <v>596</v>
      </c>
    </row>
    <row r="17" spans="1:8" x14ac:dyDescent="0.25">
      <c r="A17" s="262">
        <v>0</v>
      </c>
      <c r="B17" s="263" t="s">
        <v>595</v>
      </c>
      <c r="C17" s="265" t="s">
        <v>594</v>
      </c>
      <c r="D17" s="265"/>
      <c r="E17" s="162"/>
      <c r="F17" s="162"/>
    </row>
    <row r="18" spans="1:8" x14ac:dyDescent="0.25">
      <c r="A18" s="262"/>
      <c r="B18" s="263"/>
      <c r="C18" s="265" t="s">
        <v>593</v>
      </c>
      <c r="D18" s="265"/>
      <c r="E18" s="162"/>
      <c r="F18" s="162"/>
    </row>
    <row r="19" spans="1:8" x14ac:dyDescent="0.25">
      <c r="A19" s="151">
        <v>1</v>
      </c>
      <c r="B19" s="163" t="s">
        <v>592</v>
      </c>
      <c r="C19" s="265" t="s">
        <v>591</v>
      </c>
      <c r="D19" s="265"/>
      <c r="E19" s="162"/>
      <c r="F19" s="162"/>
    </row>
    <row r="20" spans="1:8" ht="72.599999999999994" customHeight="1" x14ac:dyDescent="0.25">
      <c r="A20" s="262">
        <v>2</v>
      </c>
      <c r="B20" s="163" t="s">
        <v>590</v>
      </c>
      <c r="C20" s="266" t="s">
        <v>589</v>
      </c>
      <c r="D20" s="266"/>
      <c r="E20" s="162"/>
      <c r="F20" s="162"/>
    </row>
    <row r="21" spans="1:8" ht="43.5" customHeight="1" x14ac:dyDescent="0.25">
      <c r="A21" s="262"/>
      <c r="B21" s="163" t="s">
        <v>588</v>
      </c>
      <c r="C21" s="266" t="s">
        <v>587</v>
      </c>
      <c r="D21" s="266"/>
      <c r="E21" s="162"/>
      <c r="F21" s="162"/>
    </row>
    <row r="22" spans="1:8" ht="43.5" customHeight="1" x14ac:dyDescent="0.25">
      <c r="A22" s="262"/>
      <c r="B22" s="163" t="s">
        <v>586</v>
      </c>
      <c r="C22" s="266" t="s">
        <v>585</v>
      </c>
      <c r="D22" s="266"/>
      <c r="E22" s="162"/>
      <c r="F22" s="162"/>
    </row>
    <row r="23" spans="1:8" ht="43.5" customHeight="1" x14ac:dyDescent="0.25">
      <c r="A23" s="151">
        <v>3</v>
      </c>
      <c r="B23" s="163" t="s">
        <v>584</v>
      </c>
      <c r="C23" s="266" t="s">
        <v>583</v>
      </c>
      <c r="D23" s="266"/>
      <c r="E23" s="162"/>
      <c r="F23" s="162"/>
    </row>
    <row r="24" spans="1:8" ht="30" x14ac:dyDescent="0.25">
      <c r="A24" s="151">
        <v>4</v>
      </c>
      <c r="B24" s="164" t="s">
        <v>582</v>
      </c>
      <c r="C24" s="266" t="s">
        <v>581</v>
      </c>
      <c r="D24" s="266"/>
      <c r="E24" s="162"/>
      <c r="F24" s="162"/>
    </row>
    <row r="25" spans="1:8" ht="43.5" customHeight="1" x14ac:dyDescent="0.25">
      <c r="A25" s="151">
        <v>5</v>
      </c>
      <c r="B25" s="163" t="s">
        <v>580</v>
      </c>
      <c r="C25" s="266" t="s">
        <v>579</v>
      </c>
      <c r="D25" s="266"/>
      <c r="E25" s="162"/>
      <c r="F25" s="162"/>
    </row>
    <row r="26" spans="1:8" ht="30" x14ac:dyDescent="0.25">
      <c r="A26" s="151">
        <v>6</v>
      </c>
      <c r="B26" s="164" t="s">
        <v>578</v>
      </c>
      <c r="C26" s="265" t="s">
        <v>577</v>
      </c>
      <c r="D26" s="265"/>
      <c r="E26" s="162"/>
      <c r="F26" s="162"/>
    </row>
    <row r="27" spans="1:8" x14ac:dyDescent="0.25">
      <c r="A27" s="151">
        <v>7</v>
      </c>
      <c r="B27" s="163" t="s">
        <v>576</v>
      </c>
      <c r="C27" s="265" t="s">
        <v>575</v>
      </c>
      <c r="D27" s="265"/>
      <c r="E27" s="162"/>
      <c r="F27" s="162"/>
    </row>
    <row r="28" spans="1:8" ht="49.5" customHeight="1" x14ac:dyDescent="0.25">
      <c r="A28" s="267" t="s">
        <v>574</v>
      </c>
      <c r="B28" s="267"/>
      <c r="C28" s="267"/>
      <c r="D28" s="267"/>
      <c r="E28" s="267"/>
      <c r="F28" s="149"/>
      <c r="G28" s="145"/>
      <c r="H28" s="145"/>
    </row>
    <row r="29" spans="1:8" s="161" customFormat="1" hidden="1" x14ac:dyDescent="0.25">
      <c r="A29" s="145"/>
      <c r="B29" s="145"/>
      <c r="C29" s="145"/>
      <c r="D29" s="145"/>
      <c r="E29" s="145"/>
      <c r="F29" s="145"/>
      <c r="G29" s="145"/>
      <c r="H29" s="145"/>
    </row>
    <row r="30" spans="1:8" s="161" customFormat="1" hidden="1" x14ac:dyDescent="0.25">
      <c r="A30" s="145"/>
      <c r="B30" s="145"/>
      <c r="C30" s="145"/>
      <c r="D30" s="145"/>
      <c r="E30" s="145"/>
      <c r="F30" s="145"/>
      <c r="G30" s="145"/>
      <c r="H30" s="145"/>
    </row>
    <row r="31" spans="1:8" s="161" customFormat="1" hidden="1" x14ac:dyDescent="0.25">
      <c r="A31" s="145"/>
      <c r="B31" s="145"/>
      <c r="C31" s="145"/>
      <c r="D31" s="145"/>
      <c r="E31" s="145"/>
      <c r="F31" s="145"/>
      <c r="G31" s="145"/>
      <c r="H31" s="145"/>
    </row>
    <row r="32" spans="1:8" s="161" customFormat="1" hidden="1" x14ac:dyDescent="0.25">
      <c r="A32" s="145"/>
      <c r="B32" s="145"/>
      <c r="C32" s="145"/>
      <c r="D32" s="145"/>
      <c r="E32" s="145"/>
      <c r="F32" s="145"/>
      <c r="G32" s="145"/>
      <c r="H32" s="145"/>
    </row>
    <row r="33" spans="1:8" s="161" customFormat="1" hidden="1" x14ac:dyDescent="0.25">
      <c r="A33" s="145"/>
      <c r="B33" s="145"/>
      <c r="C33" s="145"/>
      <c r="D33" s="145"/>
      <c r="E33" s="145"/>
      <c r="F33" s="145"/>
      <c r="G33" s="145"/>
      <c r="H33" s="145"/>
    </row>
    <row r="34" spans="1:8" s="161" customFormat="1" hidden="1" x14ac:dyDescent="0.25">
      <c r="A34" s="145"/>
      <c r="B34" s="145"/>
      <c r="C34" s="145"/>
      <c r="D34" s="145"/>
      <c r="E34" s="145"/>
      <c r="F34" s="145"/>
      <c r="G34" s="145"/>
      <c r="H34" s="145"/>
    </row>
    <row r="35" spans="1:8" s="161" customFormat="1" hidden="1" x14ac:dyDescent="0.25">
      <c r="A35" s="145"/>
      <c r="B35" s="145"/>
      <c r="C35" s="145"/>
      <c r="D35" s="145"/>
      <c r="E35" s="145"/>
      <c r="F35" s="145"/>
      <c r="G35" s="145"/>
      <c r="H35" s="145"/>
    </row>
    <row r="36" spans="1:8" s="161" customFormat="1" hidden="1" x14ac:dyDescent="0.25">
      <c r="A36" s="145"/>
      <c r="B36" s="145"/>
      <c r="C36" s="145"/>
      <c r="D36" s="145"/>
      <c r="E36" s="145"/>
      <c r="F36" s="145"/>
      <c r="G36" s="145"/>
      <c r="H36" s="145"/>
    </row>
    <row r="37" spans="1:8" s="161" customFormat="1" hidden="1" x14ac:dyDescent="0.25">
      <c r="A37" s="145"/>
      <c r="B37" s="145"/>
      <c r="C37" s="145"/>
      <c r="D37" s="145"/>
      <c r="E37" s="145"/>
      <c r="F37" s="145"/>
      <c r="G37" s="145"/>
      <c r="H37" s="145"/>
    </row>
    <row r="38" spans="1:8" s="161" customFormat="1" hidden="1" x14ac:dyDescent="0.25">
      <c r="A38" s="145"/>
      <c r="B38" s="145"/>
      <c r="C38" s="145"/>
      <c r="D38" s="145"/>
      <c r="E38" s="145"/>
      <c r="F38" s="145"/>
      <c r="G38" s="145"/>
      <c r="H38" s="145"/>
    </row>
    <row r="39" spans="1:8" s="161" customFormat="1" hidden="1" x14ac:dyDescent="0.25">
      <c r="A39" s="145"/>
      <c r="B39" s="145"/>
      <c r="C39" s="145"/>
      <c r="D39" s="145"/>
      <c r="E39" s="145"/>
      <c r="F39" s="145"/>
      <c r="G39" s="145"/>
      <c r="H39" s="145"/>
    </row>
    <row r="40" spans="1:8" x14ac:dyDescent="0.25">
      <c r="A40" s="161"/>
      <c r="B40" s="161"/>
      <c r="C40" s="161"/>
      <c r="D40" s="161"/>
      <c r="E40" s="161"/>
      <c r="F40" s="161"/>
    </row>
  </sheetData>
  <sheetProtection algorithmName="SHA-512" hashValue="XzBMxrf5I2Z/BYjKLf7Kor3mN+qnC9XkC4LIkcTVxDl4WONSWDijthbCzjRVaqTr3fDPpt01SaSgmy4fHm9QyA==" saltValue="/PJVrwVdZUZapEipA/SIkQ==" spinCount="100000" sheet="1" objects="1" scenarios="1" formatColumns="0" formatRows="0" selectLockedCells="1"/>
  <mergeCells count="22">
    <mergeCell ref="C26:D26"/>
    <mergeCell ref="C27:D27"/>
    <mergeCell ref="C22:D22"/>
    <mergeCell ref="A28:E28"/>
    <mergeCell ref="B9:E9"/>
    <mergeCell ref="B10:E10"/>
    <mergeCell ref="B11:E11"/>
    <mergeCell ref="B12:E12"/>
    <mergeCell ref="B13:E13"/>
    <mergeCell ref="C23:D23"/>
    <mergeCell ref="C24:D24"/>
    <mergeCell ref="C25:D25"/>
    <mergeCell ref="A1:D1"/>
    <mergeCell ref="A17:A18"/>
    <mergeCell ref="B17:B18"/>
    <mergeCell ref="A20:A22"/>
    <mergeCell ref="C16:D16"/>
    <mergeCell ref="C17:D17"/>
    <mergeCell ref="C18:D18"/>
    <mergeCell ref="C19:D19"/>
    <mergeCell ref="C20:D20"/>
    <mergeCell ref="C21:D21"/>
  </mergeCells>
  <dataValidations count="2">
    <dataValidation type="list" allowBlank="1" showInputMessage="1" showErrorMessage="1" sqref="B4" xr:uid="{2B5B2CA0-676C-4457-9005-F2FCD7A3F994}">
      <formula1>INDIRECT($B$3)</formula1>
    </dataValidation>
    <dataValidation type="list" allowBlank="1" showInputMessage="1" showErrorMessage="1" prompt="Please input building type from the drop down list. " sqref="B3" xr:uid="{45E8D914-B919-41A8-89CD-7B6FC1E539E9}">
      <formula1>Building_Types</formula1>
    </dataValidation>
  </dataValidations>
  <pageMargins left="0.70866141732283472" right="0.70866141732283472" top="1.3385826771653544"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23EC53-E3A3-4F5A-B6F4-8605A62EEE25}">
  <sheetPr>
    <tabColor theme="8" tint="0.59999389629810485"/>
  </sheetPr>
  <dimension ref="A1:Z84"/>
  <sheetViews>
    <sheetView tabSelected="1" topLeftCell="A65" zoomScale="90" zoomScaleNormal="90" workbookViewId="0">
      <selection activeCell="C22" sqref="C22:E22"/>
    </sheetView>
  </sheetViews>
  <sheetFormatPr defaultColWidth="0" defaultRowHeight="15" zeroHeight="1" x14ac:dyDescent="0.25"/>
  <cols>
    <col min="1" max="1" width="15.42578125" style="161" customWidth="1"/>
    <col min="2" max="2" width="36.85546875" style="161" customWidth="1"/>
    <col min="3" max="3" width="34.28515625" style="161" customWidth="1"/>
    <col min="4" max="4" width="21.140625" style="161" customWidth="1"/>
    <col min="5" max="5" width="27.140625" style="161" customWidth="1"/>
    <col min="6" max="6" width="31.140625" style="161" customWidth="1"/>
    <col min="7" max="7" width="22.85546875" style="161" customWidth="1"/>
    <col min="8" max="9" width="19.85546875" style="161" customWidth="1"/>
    <col min="10" max="10" width="19.42578125" style="161" customWidth="1"/>
    <col min="11" max="11" width="18.85546875" style="161" customWidth="1"/>
    <col min="12" max="14" width="12.85546875" style="161" bestFit="1" customWidth="1"/>
    <col min="15" max="15" width="18.5703125" style="161" customWidth="1"/>
    <col min="16" max="16" width="19.85546875" style="161" customWidth="1"/>
    <col min="17" max="17" width="19.5703125" style="161" customWidth="1"/>
    <col min="18" max="18" width="19.7109375" style="161" customWidth="1"/>
    <col min="19" max="19" width="20.28515625" style="161" customWidth="1"/>
    <col min="20" max="20" width="54.42578125" style="161" bestFit="1" customWidth="1"/>
    <col min="21" max="26" width="8.7109375" style="161" customWidth="1"/>
    <col min="27" max="16384" width="8.7109375" style="160" hidden="1"/>
  </cols>
  <sheetData>
    <row r="1" spans="1:26" customFormat="1" ht="15.75" x14ac:dyDescent="0.25">
      <c r="A1" s="275" t="s">
        <v>709</v>
      </c>
      <c r="B1" s="275"/>
      <c r="C1" s="276"/>
      <c r="D1" s="276"/>
      <c r="E1" s="276"/>
      <c r="F1" s="276"/>
      <c r="G1" s="242"/>
      <c r="H1" s="145"/>
      <c r="I1" s="145"/>
      <c r="J1" s="145"/>
      <c r="K1" s="145"/>
      <c r="L1" s="145"/>
      <c r="M1" s="145"/>
      <c r="N1" s="145"/>
      <c r="O1" s="145"/>
      <c r="P1" s="145"/>
      <c r="Q1" s="145"/>
      <c r="R1" s="145"/>
      <c r="S1" s="145"/>
      <c r="T1" s="145"/>
      <c r="U1" s="145"/>
      <c r="V1" s="145"/>
      <c r="W1" s="145"/>
      <c r="X1" s="145"/>
      <c r="Y1" s="145"/>
      <c r="Z1" s="145"/>
    </row>
    <row r="2" spans="1:26" customFormat="1" x14ac:dyDescent="0.25">
      <c r="A2" s="277"/>
      <c r="B2" s="277"/>
      <c r="C2" s="276"/>
      <c r="D2" s="276"/>
      <c r="E2" s="276"/>
      <c r="F2" s="276"/>
      <c r="G2" s="242"/>
      <c r="H2" s="145"/>
      <c r="I2" s="145"/>
      <c r="J2" s="145"/>
      <c r="K2" s="145"/>
      <c r="L2" s="145"/>
      <c r="M2" s="145"/>
      <c r="N2" s="145"/>
      <c r="O2" s="145"/>
      <c r="P2" s="145"/>
      <c r="Q2" s="145"/>
      <c r="R2" s="145"/>
      <c r="S2" s="145"/>
      <c r="T2" s="145"/>
      <c r="U2" s="145"/>
      <c r="V2" s="145"/>
      <c r="W2" s="145"/>
      <c r="X2" s="145"/>
      <c r="Y2" s="145"/>
      <c r="Z2" s="145"/>
    </row>
    <row r="3" spans="1:26" customFormat="1" ht="39.6" customHeight="1" x14ac:dyDescent="0.25">
      <c r="A3" s="278" t="s">
        <v>708</v>
      </c>
      <c r="B3" s="279"/>
      <c r="C3" s="279"/>
      <c r="D3" s="279"/>
      <c r="E3" s="279"/>
      <c r="F3" s="279"/>
      <c r="G3" s="280"/>
      <c r="H3" s="145"/>
      <c r="I3" s="273" t="s">
        <v>707</v>
      </c>
      <c r="J3" s="273"/>
      <c r="K3" s="273"/>
      <c r="L3" s="273"/>
      <c r="M3" s="273"/>
      <c r="N3" s="250"/>
      <c r="O3" s="250"/>
      <c r="P3" s="145"/>
      <c r="Q3" s="145"/>
      <c r="R3" s="145"/>
      <c r="S3" s="145"/>
      <c r="T3" s="145"/>
      <c r="U3" s="145"/>
      <c r="V3" s="145"/>
      <c r="W3" s="145"/>
      <c r="X3" s="145"/>
      <c r="Y3" s="145"/>
      <c r="Z3" s="145"/>
    </row>
    <row r="4" spans="1:26" customFormat="1" ht="27.95" customHeight="1" x14ac:dyDescent="0.25">
      <c r="A4" s="281"/>
      <c r="B4" s="282"/>
      <c r="C4" s="236" t="s">
        <v>703</v>
      </c>
      <c r="D4" s="236" t="s">
        <v>702</v>
      </c>
      <c r="E4" s="236" t="s">
        <v>706</v>
      </c>
      <c r="F4" s="236" t="s">
        <v>705</v>
      </c>
      <c r="G4" s="236" t="s">
        <v>704</v>
      </c>
      <c r="H4" s="248"/>
      <c r="I4" s="342"/>
      <c r="J4" s="342"/>
      <c r="K4" s="235" t="s">
        <v>703</v>
      </c>
      <c r="L4" s="235" t="s">
        <v>702</v>
      </c>
      <c r="M4" s="235" t="s">
        <v>701</v>
      </c>
      <c r="N4" s="251"/>
      <c r="O4" s="251"/>
      <c r="P4" s="248"/>
      <c r="Q4" s="248"/>
      <c r="R4" s="248"/>
      <c r="S4" s="248"/>
      <c r="T4" s="248"/>
      <c r="U4" s="145"/>
      <c r="V4" s="145"/>
      <c r="W4" s="145"/>
      <c r="X4" s="145"/>
      <c r="Y4" s="145"/>
      <c r="Z4" s="145"/>
    </row>
    <row r="5" spans="1:26" customFormat="1" ht="26.1" customHeight="1" x14ac:dyDescent="0.25">
      <c r="A5" s="269" t="s">
        <v>700</v>
      </c>
      <c r="B5" s="270"/>
      <c r="C5" s="234">
        <f>C77+D77+E77+F77</f>
        <v>0</v>
      </c>
      <c r="D5" s="234">
        <f>G77+H77+I77+J77+K77</f>
        <v>0</v>
      </c>
      <c r="E5" s="234" t="str">
        <f>IFERROR(L77+N77, "0 kg CO2e")</f>
        <v>0 kg CO2e</v>
      </c>
      <c r="F5" s="234">
        <f>O77+P77+Q77+R77</f>
        <v>0</v>
      </c>
      <c r="G5" s="234">
        <f>T77</f>
        <v>0</v>
      </c>
      <c r="H5" s="248"/>
      <c r="I5" s="343" t="s">
        <v>700</v>
      </c>
      <c r="J5" s="343"/>
      <c r="K5" s="234">
        <f>SUM(C63:F71,C74:F75)</f>
        <v>0</v>
      </c>
      <c r="L5" s="234">
        <f>SUM(H68:H69,J74)</f>
        <v>0</v>
      </c>
      <c r="M5" s="234" t="str">
        <f>IFERROR(L77,"0 kg CO2e")</f>
        <v>0 kg CO2e</v>
      </c>
      <c r="N5" s="252"/>
      <c r="O5" s="252"/>
      <c r="P5" s="248"/>
      <c r="Q5" s="248"/>
      <c r="R5" s="248"/>
      <c r="S5" s="248"/>
      <c r="T5" s="248"/>
      <c r="U5" s="145"/>
      <c r="V5" s="145"/>
      <c r="W5" s="145"/>
      <c r="X5" s="145"/>
      <c r="Y5" s="145"/>
      <c r="Z5" s="145"/>
    </row>
    <row r="6" spans="1:26" customFormat="1" ht="24.6" customHeight="1" x14ac:dyDescent="0.25">
      <c r="A6" s="271" t="s">
        <v>699</v>
      </c>
      <c r="B6" s="272"/>
      <c r="C6" s="233">
        <f>C5/'(A)Project Details'!B7</f>
        <v>0</v>
      </c>
      <c r="D6" s="233">
        <f>D5/'(A)Project Details'!B7</f>
        <v>0</v>
      </c>
      <c r="E6" s="233" t="str">
        <f>IFERROR(E5/'(A)Project Details'!B7,"0.000")</f>
        <v>0.000</v>
      </c>
      <c r="F6" s="233">
        <f>F5/'(A)Project Details'!B7</f>
        <v>0</v>
      </c>
      <c r="G6" s="233">
        <f>G5/'(A)Project Details'!B7</f>
        <v>0</v>
      </c>
      <c r="H6" s="145"/>
      <c r="I6" s="343" t="s">
        <v>699</v>
      </c>
      <c r="J6" s="343"/>
      <c r="K6" s="233">
        <f>K5/'(A)Project Details'!B7</f>
        <v>0</v>
      </c>
      <c r="L6" s="233">
        <f>L5/'(A)Project Details'!B7</f>
        <v>0</v>
      </c>
      <c r="M6" s="233" t="str">
        <f>IFERROR(M5/'(A)Project Details'!B7,"0.000")</f>
        <v>0.000</v>
      </c>
      <c r="N6" s="253"/>
      <c r="O6" s="253"/>
      <c r="P6" s="244"/>
      <c r="Q6" s="244"/>
      <c r="R6" s="248"/>
      <c r="S6" s="248"/>
      <c r="T6" s="248"/>
      <c r="U6" s="145"/>
      <c r="V6" s="145"/>
      <c r="W6" s="145"/>
      <c r="X6" s="145"/>
      <c r="Y6" s="145"/>
      <c r="Z6" s="145"/>
    </row>
    <row r="7" spans="1:26" customFormat="1" x14ac:dyDescent="0.25">
      <c r="A7" s="240"/>
      <c r="B7" s="240"/>
      <c r="C7" s="54"/>
      <c r="D7" s="54"/>
      <c r="E7" s="54"/>
      <c r="F7" s="54"/>
      <c r="G7" s="242"/>
      <c r="H7" s="243"/>
      <c r="I7" s="243"/>
      <c r="J7" s="241"/>
      <c r="K7" s="241"/>
      <c r="L7" s="241"/>
      <c r="M7" s="241"/>
      <c r="N7" s="244"/>
      <c r="O7" s="244"/>
      <c r="P7" s="244"/>
      <c r="Q7" s="244"/>
      <c r="R7" s="145"/>
      <c r="S7" s="145"/>
      <c r="T7" s="145"/>
      <c r="U7" s="145"/>
      <c r="V7" s="145"/>
      <c r="W7" s="145"/>
      <c r="X7" s="145"/>
      <c r="Y7" s="145"/>
      <c r="Z7" s="145"/>
    </row>
    <row r="8" spans="1:26" customFormat="1" ht="32.450000000000003" customHeight="1" x14ac:dyDescent="0.25">
      <c r="A8" s="273" t="s">
        <v>698</v>
      </c>
      <c r="B8" s="273"/>
      <c r="C8" s="274"/>
      <c r="D8" s="274"/>
      <c r="E8" s="274"/>
      <c r="F8" s="274"/>
      <c r="G8" s="242"/>
      <c r="H8" s="243"/>
      <c r="I8" s="243"/>
      <c r="J8" s="241"/>
      <c r="K8" s="241"/>
      <c r="L8" s="241"/>
      <c r="M8" s="241"/>
      <c r="N8" s="244"/>
      <c r="O8" s="244"/>
      <c r="P8" s="244"/>
      <c r="Q8" s="244"/>
      <c r="R8" s="145"/>
      <c r="S8" s="145"/>
      <c r="T8" s="145"/>
      <c r="U8" s="145"/>
      <c r="V8" s="145"/>
      <c r="W8" s="145"/>
      <c r="X8" s="145"/>
      <c r="Y8" s="145"/>
      <c r="Z8" s="145"/>
    </row>
    <row r="9" spans="1:26" s="145" customFormat="1" x14ac:dyDescent="0.25">
      <c r="A9" s="246"/>
      <c r="B9" s="246"/>
      <c r="C9" s="147"/>
      <c r="D9" s="147"/>
      <c r="E9" s="147"/>
      <c r="F9" s="147"/>
      <c r="G9" s="242"/>
      <c r="H9" s="243"/>
      <c r="I9" s="243"/>
      <c r="J9" s="241"/>
      <c r="K9" s="241"/>
      <c r="L9" s="241"/>
      <c r="M9" s="241"/>
      <c r="N9" s="244"/>
      <c r="O9" s="244"/>
      <c r="P9" s="244"/>
      <c r="Q9" s="244"/>
    </row>
    <row r="10" spans="1:26" customFormat="1" ht="27.75" x14ac:dyDescent="0.25">
      <c r="A10" s="283" t="s">
        <v>697</v>
      </c>
      <c r="B10" s="284"/>
      <c r="C10" s="285" t="s">
        <v>696</v>
      </c>
      <c r="D10" s="285"/>
      <c r="E10" s="285"/>
      <c r="F10" s="232" t="s">
        <v>695</v>
      </c>
      <c r="G10" s="242"/>
      <c r="H10" s="243"/>
      <c r="I10" s="243"/>
      <c r="J10" s="241"/>
      <c r="K10" s="241"/>
      <c r="L10" s="241"/>
      <c r="M10" s="241"/>
      <c r="N10" s="244"/>
      <c r="O10" s="244"/>
      <c r="P10" s="244"/>
      <c r="Q10" s="244"/>
      <c r="R10" s="145"/>
      <c r="S10" s="145"/>
      <c r="T10" s="145"/>
      <c r="U10" s="145"/>
      <c r="V10" s="145"/>
      <c r="W10" s="145"/>
      <c r="X10" s="145"/>
      <c r="Y10" s="145"/>
      <c r="Z10" s="145"/>
    </row>
    <row r="11" spans="1:26" customFormat="1" x14ac:dyDescent="0.25">
      <c r="A11" s="283"/>
      <c r="B11" s="284"/>
      <c r="C11" s="286" t="s">
        <v>694</v>
      </c>
      <c r="D11" s="286"/>
      <c r="E11" s="286"/>
      <c r="F11" s="119"/>
      <c r="G11" s="242"/>
      <c r="H11" s="243"/>
      <c r="I11" s="243"/>
      <c r="J11" s="245"/>
      <c r="K11" s="245"/>
      <c r="L11" s="245"/>
      <c r="M11" s="245"/>
      <c r="N11" s="244"/>
      <c r="O11" s="244"/>
      <c r="P11" s="244"/>
      <c r="Q11" s="244"/>
      <c r="R11" s="145"/>
      <c r="S11" s="145"/>
      <c r="T11" s="145"/>
      <c r="U11" s="145"/>
      <c r="V11" s="145"/>
      <c r="W11" s="145"/>
      <c r="X11" s="145"/>
      <c r="Y11" s="145"/>
      <c r="Z11" s="145"/>
    </row>
    <row r="12" spans="1:26" customFormat="1" x14ac:dyDescent="0.25">
      <c r="A12" s="283"/>
      <c r="B12" s="284"/>
      <c r="C12" s="286"/>
      <c r="D12" s="286"/>
      <c r="E12" s="286"/>
      <c r="F12" s="119"/>
      <c r="G12" s="242"/>
      <c r="H12" s="243"/>
      <c r="I12" s="243"/>
      <c r="J12" s="241"/>
      <c r="K12" s="241"/>
      <c r="L12" s="241"/>
      <c r="M12" s="241"/>
      <c r="N12" s="244"/>
      <c r="O12" s="244"/>
      <c r="P12" s="244"/>
      <c r="Q12" s="244"/>
      <c r="R12" s="145"/>
      <c r="S12" s="145"/>
      <c r="T12" s="145"/>
      <c r="U12" s="145"/>
      <c r="V12" s="145"/>
      <c r="W12" s="145"/>
      <c r="X12" s="145"/>
      <c r="Y12" s="145"/>
      <c r="Z12" s="145"/>
    </row>
    <row r="13" spans="1:26" customFormat="1" x14ac:dyDescent="0.25">
      <c r="A13" s="283"/>
      <c r="B13" s="284"/>
      <c r="C13" s="274"/>
      <c r="D13" s="286"/>
      <c r="E13" s="286"/>
      <c r="F13" s="119"/>
      <c r="G13" s="242"/>
      <c r="H13" s="243"/>
      <c r="I13" s="243"/>
      <c r="J13" s="245"/>
      <c r="K13" s="245"/>
      <c r="L13" s="245"/>
      <c r="M13" s="245"/>
      <c r="N13" s="244"/>
      <c r="O13" s="244"/>
      <c r="P13" s="244"/>
      <c r="Q13" s="244"/>
      <c r="R13" s="248"/>
      <c r="S13" s="248"/>
      <c r="T13" s="248"/>
      <c r="U13" s="145"/>
      <c r="V13" s="145"/>
      <c r="W13" s="145"/>
      <c r="X13" s="145"/>
      <c r="Y13" s="145"/>
      <c r="Z13" s="145"/>
    </row>
    <row r="14" spans="1:26" customFormat="1" x14ac:dyDescent="0.25">
      <c r="A14" s="283"/>
      <c r="B14" s="284"/>
      <c r="C14" s="274"/>
      <c r="D14" s="286"/>
      <c r="E14" s="286"/>
      <c r="F14" s="119"/>
      <c r="G14" s="242"/>
      <c r="H14" s="243"/>
      <c r="I14" s="243"/>
      <c r="J14" s="245"/>
      <c r="K14" s="245"/>
      <c r="L14" s="245"/>
      <c r="M14" s="245"/>
      <c r="N14" s="244"/>
      <c r="O14" s="244"/>
      <c r="P14" s="244"/>
      <c r="Q14" s="244"/>
      <c r="R14" s="248"/>
      <c r="S14" s="248"/>
      <c r="T14" s="248"/>
      <c r="U14" s="145"/>
      <c r="V14" s="145"/>
      <c r="W14" s="145"/>
      <c r="X14" s="145"/>
      <c r="Y14" s="145"/>
      <c r="Z14" s="145"/>
    </row>
    <row r="15" spans="1:26" customFormat="1" x14ac:dyDescent="0.25">
      <c r="A15" s="283"/>
      <c r="B15" s="284"/>
      <c r="C15" s="274"/>
      <c r="D15" s="286"/>
      <c r="E15" s="286"/>
      <c r="F15" s="119"/>
      <c r="G15" s="242"/>
      <c r="H15" s="243"/>
      <c r="I15" s="243"/>
      <c r="J15" s="245"/>
      <c r="K15" s="245"/>
      <c r="L15" s="245"/>
      <c r="M15" s="245"/>
      <c r="N15" s="244"/>
      <c r="O15" s="244"/>
      <c r="P15" s="244"/>
      <c r="Q15" s="244"/>
      <c r="R15" s="248"/>
      <c r="S15" s="248"/>
      <c r="T15" s="248"/>
      <c r="U15" s="145"/>
      <c r="V15" s="145"/>
      <c r="W15" s="145"/>
      <c r="X15" s="145"/>
      <c r="Y15" s="145"/>
      <c r="Z15" s="145"/>
    </row>
    <row r="16" spans="1:26" customFormat="1" x14ac:dyDescent="0.25">
      <c r="A16" s="283"/>
      <c r="B16" s="284"/>
      <c r="C16" s="274"/>
      <c r="D16" s="286"/>
      <c r="E16" s="286"/>
      <c r="F16" s="119"/>
      <c r="G16" s="242"/>
      <c r="H16" s="243"/>
      <c r="I16" s="243"/>
      <c r="J16" s="245"/>
      <c r="K16" s="245"/>
      <c r="L16" s="245"/>
      <c r="M16" s="245"/>
      <c r="N16" s="244"/>
      <c r="O16" s="244"/>
      <c r="P16" s="244"/>
      <c r="Q16" s="244"/>
      <c r="R16" s="248"/>
      <c r="S16" s="248"/>
      <c r="T16" s="248"/>
      <c r="U16" s="145"/>
      <c r="V16" s="145"/>
      <c r="W16" s="145"/>
      <c r="X16" s="145"/>
      <c r="Y16" s="145"/>
      <c r="Z16" s="145"/>
    </row>
    <row r="17" spans="1:26" s="145" customFormat="1" x14ac:dyDescent="0.25">
      <c r="A17" s="242"/>
      <c r="B17" s="242"/>
      <c r="C17" s="242"/>
      <c r="D17" s="242"/>
      <c r="E17" s="242"/>
      <c r="F17" s="247"/>
      <c r="G17" s="242"/>
      <c r="H17" s="243"/>
      <c r="I17" s="243"/>
      <c r="J17" s="245"/>
      <c r="K17" s="245"/>
      <c r="L17" s="245"/>
      <c r="M17" s="245"/>
      <c r="N17" s="244"/>
      <c r="O17" s="244"/>
      <c r="P17" s="244"/>
      <c r="Q17" s="244"/>
      <c r="R17" s="248"/>
      <c r="S17" s="248"/>
      <c r="T17" s="248"/>
    </row>
    <row r="18" spans="1:26" customFormat="1" ht="27.75" x14ac:dyDescent="0.25">
      <c r="A18" s="283" t="s">
        <v>693</v>
      </c>
      <c r="B18" s="284"/>
      <c r="C18" s="285" t="s">
        <v>692</v>
      </c>
      <c r="D18" s="285"/>
      <c r="E18" s="285"/>
      <c r="F18" s="232" t="s">
        <v>691</v>
      </c>
      <c r="G18" s="242"/>
      <c r="H18" s="243"/>
      <c r="I18" s="243"/>
      <c r="J18" s="245"/>
      <c r="K18" s="245"/>
      <c r="L18" s="245"/>
      <c r="M18" s="245"/>
      <c r="N18" s="244"/>
      <c r="O18" s="244"/>
      <c r="P18" s="244"/>
      <c r="Q18" s="244"/>
      <c r="R18" s="248"/>
      <c r="S18" s="248"/>
      <c r="T18" s="248"/>
      <c r="U18" s="145"/>
      <c r="V18" s="145"/>
      <c r="W18" s="145"/>
      <c r="X18" s="145"/>
      <c r="Y18" s="145"/>
      <c r="Z18" s="145"/>
    </row>
    <row r="19" spans="1:26" customFormat="1" x14ac:dyDescent="0.25">
      <c r="A19" s="283"/>
      <c r="B19" s="284"/>
      <c r="C19" s="286"/>
      <c r="D19" s="286"/>
      <c r="E19" s="286"/>
      <c r="F19" s="119"/>
      <c r="G19" s="242"/>
      <c r="H19" s="243"/>
      <c r="I19" s="243"/>
      <c r="J19" s="245"/>
      <c r="K19" s="245"/>
      <c r="L19" s="245"/>
      <c r="M19" s="245"/>
      <c r="N19" s="244"/>
      <c r="O19" s="244"/>
      <c r="P19" s="244"/>
      <c r="Q19" s="244"/>
      <c r="R19" s="248"/>
      <c r="S19" s="248"/>
      <c r="T19" s="248"/>
      <c r="U19" s="145"/>
      <c r="V19" s="145"/>
      <c r="W19" s="145"/>
      <c r="X19" s="145"/>
      <c r="Y19" s="145"/>
      <c r="Z19" s="145"/>
    </row>
    <row r="20" spans="1:26" customFormat="1" x14ac:dyDescent="0.25">
      <c r="A20" s="283"/>
      <c r="B20" s="284"/>
      <c r="C20" s="286"/>
      <c r="D20" s="286"/>
      <c r="E20" s="286"/>
      <c r="F20" s="119"/>
      <c r="G20" s="242"/>
      <c r="H20" s="243"/>
      <c r="I20" s="243"/>
      <c r="J20" s="245"/>
      <c r="K20" s="245"/>
      <c r="L20" s="245"/>
      <c r="M20" s="245"/>
      <c r="N20" s="244"/>
      <c r="O20" s="244"/>
      <c r="P20" s="244"/>
      <c r="Q20" s="244"/>
      <c r="R20" s="248"/>
      <c r="S20" s="248"/>
      <c r="T20" s="248"/>
      <c r="U20" s="145"/>
      <c r="V20" s="145"/>
      <c r="W20" s="145"/>
      <c r="X20" s="145"/>
      <c r="Y20" s="145"/>
      <c r="Z20" s="145"/>
    </row>
    <row r="21" spans="1:26" customFormat="1" x14ac:dyDescent="0.25">
      <c r="A21" s="283"/>
      <c r="B21" s="284"/>
      <c r="C21" s="290"/>
      <c r="D21" s="291"/>
      <c r="E21" s="292"/>
      <c r="F21" s="119"/>
      <c r="G21" s="242"/>
      <c r="H21" s="243"/>
      <c r="I21" s="243"/>
      <c r="J21" s="245"/>
      <c r="K21" s="245"/>
      <c r="L21" s="245"/>
      <c r="M21" s="245"/>
      <c r="N21" s="244"/>
      <c r="O21" s="244"/>
      <c r="P21" s="244"/>
      <c r="Q21" s="244"/>
      <c r="R21" s="248"/>
      <c r="S21" s="248"/>
      <c r="T21" s="248"/>
      <c r="U21" s="145"/>
      <c r="V21" s="145"/>
      <c r="W21" s="145"/>
      <c r="X21" s="145"/>
      <c r="Y21" s="145"/>
      <c r="Z21" s="145"/>
    </row>
    <row r="22" spans="1:26" customFormat="1" x14ac:dyDescent="0.25">
      <c r="A22" s="283"/>
      <c r="B22" s="284"/>
      <c r="C22" s="290"/>
      <c r="D22" s="291"/>
      <c r="E22" s="292"/>
      <c r="F22" s="119"/>
      <c r="G22" s="242"/>
      <c r="H22" s="243"/>
      <c r="I22" s="243"/>
      <c r="J22" s="245"/>
      <c r="K22" s="245"/>
      <c r="L22" s="245"/>
      <c r="M22" s="245"/>
      <c r="N22" s="244"/>
      <c r="O22" s="244"/>
      <c r="P22" s="244"/>
      <c r="Q22" s="244"/>
      <c r="R22" s="248"/>
      <c r="S22" s="248"/>
      <c r="T22" s="248"/>
      <c r="U22" s="145"/>
      <c r="V22" s="145"/>
      <c r="W22" s="145"/>
      <c r="X22" s="145"/>
      <c r="Y22" s="145"/>
      <c r="Z22" s="145"/>
    </row>
    <row r="23" spans="1:26" customFormat="1" x14ac:dyDescent="0.25">
      <c r="A23" s="249"/>
      <c r="B23" s="293"/>
      <c r="C23" s="293"/>
      <c r="D23" s="293"/>
      <c r="E23" s="293"/>
      <c r="F23" s="293"/>
      <c r="G23" s="145"/>
      <c r="H23" s="145"/>
      <c r="I23" s="145"/>
      <c r="J23" s="145"/>
      <c r="K23" s="145"/>
      <c r="L23" s="145"/>
      <c r="M23" s="145"/>
      <c r="N23" s="145"/>
      <c r="O23" s="145"/>
      <c r="P23" s="145"/>
      <c r="Q23" s="145"/>
      <c r="R23" s="145"/>
      <c r="S23" s="145"/>
      <c r="T23" s="145"/>
      <c r="U23" s="145"/>
      <c r="V23" s="145"/>
      <c r="W23" s="145"/>
      <c r="X23" s="145"/>
      <c r="Y23" s="145"/>
      <c r="Z23" s="145"/>
    </row>
    <row r="24" spans="1:26" customFormat="1" x14ac:dyDescent="0.25">
      <c r="A24" s="145"/>
      <c r="B24" s="294"/>
      <c r="C24" s="294"/>
      <c r="D24" s="294"/>
      <c r="E24" s="294"/>
      <c r="F24" s="294"/>
      <c r="G24" s="145"/>
      <c r="H24" s="145"/>
      <c r="I24" s="145"/>
      <c r="J24" s="145"/>
      <c r="K24" s="145"/>
      <c r="L24" s="145"/>
      <c r="M24" s="145"/>
      <c r="N24" s="145"/>
      <c r="O24" s="145"/>
      <c r="P24" s="145"/>
      <c r="Q24" s="145"/>
      <c r="R24" s="145"/>
      <c r="S24" s="145"/>
      <c r="T24" s="145"/>
      <c r="U24" s="145"/>
      <c r="V24" s="145"/>
      <c r="W24" s="145"/>
      <c r="X24" s="145"/>
      <c r="Y24" s="145"/>
      <c r="Z24" s="145"/>
    </row>
    <row r="25" spans="1:26" customFormat="1" ht="39.6" customHeight="1" x14ac:dyDescent="0.25">
      <c r="A25" s="273" t="s">
        <v>690</v>
      </c>
      <c r="B25" s="273"/>
      <c r="C25" s="287" t="s">
        <v>689</v>
      </c>
      <c r="D25" s="310"/>
      <c r="E25" s="311" t="s">
        <v>688</v>
      </c>
      <c r="F25" s="313" t="s">
        <v>687</v>
      </c>
      <c r="G25" s="314"/>
      <c r="H25" s="287" t="s">
        <v>686</v>
      </c>
      <c r="I25" s="288"/>
      <c r="J25" s="145"/>
      <c r="K25" s="145"/>
      <c r="L25" s="145"/>
      <c r="M25" s="145"/>
      <c r="N25" s="145"/>
      <c r="O25" s="145"/>
      <c r="P25" s="145"/>
      <c r="Q25" s="145"/>
      <c r="R25" s="145"/>
      <c r="S25" s="145"/>
      <c r="T25" s="145"/>
      <c r="U25" s="145"/>
      <c r="V25" s="145"/>
      <c r="W25" s="145"/>
      <c r="X25" s="145"/>
      <c r="Y25" s="145"/>
      <c r="Z25" s="145"/>
    </row>
    <row r="26" spans="1:26" customFormat="1" ht="38.25" x14ac:dyDescent="0.25">
      <c r="A26" s="289" t="s">
        <v>652</v>
      </c>
      <c r="B26" s="289"/>
      <c r="C26" s="231" t="s">
        <v>685</v>
      </c>
      <c r="D26" s="231" t="s">
        <v>684</v>
      </c>
      <c r="E26" s="312"/>
      <c r="F26" s="315"/>
      <c r="G26" s="316"/>
      <c r="H26" s="231" t="s">
        <v>683</v>
      </c>
      <c r="I26" s="231" t="s">
        <v>682</v>
      </c>
      <c r="J26" s="145"/>
      <c r="K26" s="145"/>
      <c r="L26" s="145"/>
      <c r="M26" s="145"/>
      <c r="N26" s="145"/>
      <c r="O26" s="145"/>
      <c r="P26" s="145"/>
      <c r="Q26" s="145"/>
      <c r="R26" s="145"/>
      <c r="S26" s="145"/>
      <c r="T26" s="145"/>
      <c r="U26" s="145"/>
      <c r="V26" s="145"/>
      <c r="W26" s="145"/>
      <c r="X26" s="145"/>
      <c r="Y26" s="145"/>
      <c r="Z26" s="145"/>
    </row>
    <row r="27" spans="1:26" customFormat="1" ht="51" x14ac:dyDescent="0.25">
      <c r="A27" s="295" t="s">
        <v>681</v>
      </c>
      <c r="B27" s="295"/>
      <c r="C27" s="230" t="s">
        <v>680</v>
      </c>
      <c r="D27" s="229" t="s">
        <v>679</v>
      </c>
      <c r="E27" s="296" t="s">
        <v>678</v>
      </c>
      <c r="F27" s="299" t="s">
        <v>677</v>
      </c>
      <c r="G27" s="300"/>
      <c r="H27" s="229" t="s">
        <v>669</v>
      </c>
      <c r="I27" s="229" t="s">
        <v>676</v>
      </c>
      <c r="J27" s="145"/>
      <c r="K27" s="145"/>
      <c r="L27" s="145"/>
      <c r="M27" s="145"/>
      <c r="N27" s="145"/>
      <c r="O27" s="145"/>
      <c r="P27" s="145"/>
      <c r="Q27" s="145"/>
      <c r="R27" s="145"/>
      <c r="S27" s="145"/>
      <c r="T27" s="145"/>
      <c r="U27" s="145"/>
      <c r="V27" s="145"/>
      <c r="W27" s="145"/>
      <c r="X27" s="145"/>
      <c r="Y27" s="145"/>
      <c r="Z27" s="145"/>
    </row>
    <row r="28" spans="1:26" customFormat="1" x14ac:dyDescent="0.25">
      <c r="A28" s="295"/>
      <c r="B28" s="295"/>
      <c r="C28" s="228" t="s">
        <v>675</v>
      </c>
      <c r="D28" s="229" t="s">
        <v>674</v>
      </c>
      <c r="E28" s="297"/>
      <c r="F28" s="301"/>
      <c r="G28" s="302"/>
      <c r="H28" s="229" t="s">
        <v>673</v>
      </c>
      <c r="I28" s="229" t="s">
        <v>672</v>
      </c>
      <c r="J28" s="145"/>
      <c r="K28" s="145"/>
      <c r="L28" s="145"/>
      <c r="M28" s="145"/>
      <c r="N28" s="145"/>
      <c r="O28" s="145"/>
      <c r="P28" s="145"/>
      <c r="Q28" s="145"/>
      <c r="R28" s="145"/>
      <c r="S28" s="145"/>
      <c r="T28" s="145"/>
      <c r="U28" s="145"/>
      <c r="V28" s="145"/>
      <c r="W28" s="145"/>
      <c r="X28" s="145"/>
      <c r="Y28" s="145"/>
      <c r="Z28" s="145"/>
    </row>
    <row r="29" spans="1:26" customFormat="1" x14ac:dyDescent="0.25">
      <c r="A29" s="295"/>
      <c r="B29" s="295"/>
      <c r="C29" s="228" t="s">
        <v>671</v>
      </c>
      <c r="D29" s="227" t="s">
        <v>670</v>
      </c>
      <c r="E29" s="298"/>
      <c r="F29" s="303"/>
      <c r="G29" s="304"/>
      <c r="H29" s="227" t="s">
        <v>669</v>
      </c>
      <c r="I29" s="227" t="s">
        <v>669</v>
      </c>
      <c r="J29" s="145"/>
      <c r="K29" s="145"/>
      <c r="L29" s="145"/>
      <c r="M29" s="145"/>
      <c r="N29" s="145"/>
      <c r="O29" s="145"/>
      <c r="P29" s="145"/>
      <c r="Q29" s="145"/>
      <c r="R29" s="145"/>
      <c r="S29" s="145"/>
      <c r="T29" s="145"/>
      <c r="U29" s="145"/>
      <c r="V29" s="145"/>
      <c r="W29" s="145"/>
      <c r="X29" s="145"/>
      <c r="Y29" s="145"/>
      <c r="Z29" s="145"/>
    </row>
    <row r="30" spans="1:26" customFormat="1" ht="38.25" x14ac:dyDescent="0.25">
      <c r="A30" s="226">
        <v>0.1</v>
      </c>
      <c r="B30" s="225" t="s">
        <v>637</v>
      </c>
      <c r="C30" s="219"/>
      <c r="D30" s="224"/>
      <c r="E30" s="305"/>
      <c r="F30" s="308"/>
      <c r="G30" s="309"/>
      <c r="H30" s="216"/>
      <c r="I30" s="216"/>
      <c r="J30" s="145"/>
      <c r="K30" s="145"/>
      <c r="L30" s="145"/>
      <c r="M30" s="145"/>
      <c r="N30" s="145"/>
      <c r="O30" s="145"/>
      <c r="P30" s="145"/>
      <c r="Q30" s="145"/>
      <c r="R30" s="145"/>
      <c r="S30" s="145"/>
      <c r="T30" s="145"/>
      <c r="U30" s="145"/>
      <c r="V30" s="145"/>
      <c r="W30" s="145"/>
      <c r="X30" s="145"/>
      <c r="Y30" s="145"/>
      <c r="Z30" s="145"/>
    </row>
    <row r="31" spans="1:26" customFormat="1" x14ac:dyDescent="0.25">
      <c r="A31" s="221">
        <v>0.2</v>
      </c>
      <c r="B31" s="220" t="s">
        <v>636</v>
      </c>
      <c r="C31" s="219"/>
      <c r="D31" s="218"/>
      <c r="E31" s="306"/>
      <c r="F31" s="308"/>
      <c r="G31" s="309"/>
      <c r="H31" s="216"/>
      <c r="I31" s="216"/>
      <c r="J31" s="145"/>
      <c r="K31" s="145"/>
      <c r="L31" s="145"/>
      <c r="M31" s="145"/>
      <c r="N31" s="145"/>
      <c r="O31" s="145"/>
      <c r="P31" s="145"/>
      <c r="Q31" s="145"/>
      <c r="R31" s="145"/>
      <c r="S31" s="145"/>
      <c r="T31" s="145"/>
      <c r="U31" s="145"/>
      <c r="V31" s="145"/>
      <c r="W31" s="145"/>
      <c r="X31" s="145"/>
      <c r="Y31" s="145"/>
      <c r="Z31" s="145"/>
    </row>
    <row r="32" spans="1:26" customFormat="1" x14ac:dyDescent="0.25">
      <c r="A32" s="221">
        <v>0.3</v>
      </c>
      <c r="B32" s="220" t="s">
        <v>635</v>
      </c>
      <c r="C32" s="219"/>
      <c r="D32" s="218"/>
      <c r="E32" s="306"/>
      <c r="F32" s="308"/>
      <c r="G32" s="309"/>
      <c r="H32" s="216"/>
      <c r="I32" s="216"/>
      <c r="J32" s="145"/>
      <c r="K32" s="145"/>
      <c r="L32" s="145"/>
      <c r="M32" s="145"/>
      <c r="N32" s="145"/>
      <c r="O32" s="145"/>
      <c r="P32" s="145"/>
      <c r="Q32" s="145"/>
      <c r="R32" s="145"/>
      <c r="S32" s="145"/>
      <c r="T32" s="145"/>
      <c r="U32" s="145"/>
      <c r="V32" s="145"/>
      <c r="W32" s="145"/>
      <c r="X32" s="145"/>
      <c r="Y32" s="145"/>
      <c r="Z32" s="145"/>
    </row>
    <row r="33" spans="1:26" customFormat="1" x14ac:dyDescent="0.25">
      <c r="A33" s="221">
        <v>0.4</v>
      </c>
      <c r="B33" s="220" t="s">
        <v>634</v>
      </c>
      <c r="C33" s="219"/>
      <c r="D33" s="218"/>
      <c r="E33" s="307"/>
      <c r="F33" s="308"/>
      <c r="G33" s="309"/>
      <c r="H33" s="216"/>
      <c r="I33" s="216"/>
      <c r="J33" s="145"/>
      <c r="K33" s="145"/>
      <c r="L33" s="145"/>
      <c r="M33" s="145"/>
      <c r="N33" s="145"/>
      <c r="O33" s="145"/>
      <c r="P33" s="145"/>
      <c r="Q33" s="145"/>
      <c r="R33" s="145"/>
      <c r="S33" s="145"/>
      <c r="T33" s="145"/>
      <c r="U33" s="145"/>
      <c r="V33" s="145"/>
      <c r="W33" s="145"/>
      <c r="X33" s="145"/>
      <c r="Y33" s="145"/>
      <c r="Z33" s="145"/>
    </row>
    <row r="34" spans="1:26" customFormat="1" x14ac:dyDescent="0.25">
      <c r="A34" s="221">
        <v>1</v>
      </c>
      <c r="B34" s="220" t="s">
        <v>592</v>
      </c>
      <c r="C34" s="223"/>
      <c r="D34" s="222"/>
      <c r="E34" s="217"/>
      <c r="F34" s="308"/>
      <c r="G34" s="309"/>
      <c r="H34" s="216"/>
      <c r="I34" s="216"/>
      <c r="J34" s="145"/>
      <c r="K34" s="145"/>
      <c r="L34" s="145"/>
      <c r="M34" s="145"/>
      <c r="N34" s="145"/>
      <c r="O34" s="145"/>
      <c r="P34" s="145"/>
      <c r="Q34" s="145"/>
      <c r="R34" s="145"/>
      <c r="S34" s="145"/>
      <c r="T34" s="145"/>
      <c r="U34" s="145"/>
      <c r="V34" s="145"/>
      <c r="W34" s="145"/>
      <c r="X34" s="145"/>
      <c r="Y34" s="145"/>
      <c r="Z34" s="145"/>
    </row>
    <row r="35" spans="1:26" customFormat="1" x14ac:dyDescent="0.25">
      <c r="A35" s="221">
        <v>2.1</v>
      </c>
      <c r="B35" s="220" t="s">
        <v>632</v>
      </c>
      <c r="C35" s="223"/>
      <c r="D35" s="222"/>
      <c r="E35" s="217"/>
      <c r="F35" s="308"/>
      <c r="G35" s="309"/>
      <c r="H35" s="216"/>
      <c r="I35" s="216"/>
      <c r="J35" s="145"/>
      <c r="K35" s="145"/>
      <c r="L35" s="145"/>
      <c r="M35" s="145"/>
      <c r="N35" s="145"/>
      <c r="O35" s="145"/>
      <c r="P35" s="145"/>
      <c r="Q35" s="145"/>
      <c r="R35" s="145"/>
      <c r="S35" s="145"/>
      <c r="T35" s="145"/>
      <c r="U35" s="145"/>
      <c r="V35" s="145"/>
      <c r="W35" s="145"/>
      <c r="X35" s="145"/>
      <c r="Y35" s="145"/>
      <c r="Z35" s="145"/>
    </row>
    <row r="36" spans="1:26" customFormat="1" x14ac:dyDescent="0.25">
      <c r="A36" s="221">
        <v>2.2000000000000002</v>
      </c>
      <c r="B36" s="220" t="s">
        <v>631</v>
      </c>
      <c r="C36" s="223"/>
      <c r="D36" s="222"/>
      <c r="E36" s="217"/>
      <c r="F36" s="308"/>
      <c r="G36" s="309"/>
      <c r="H36" s="216"/>
      <c r="I36" s="216"/>
      <c r="J36" s="145"/>
      <c r="K36" s="145"/>
      <c r="L36" s="145"/>
      <c r="M36" s="145"/>
      <c r="N36" s="145"/>
      <c r="O36" s="145"/>
      <c r="P36" s="145"/>
      <c r="Q36" s="145"/>
      <c r="R36" s="145"/>
      <c r="S36" s="145"/>
      <c r="T36" s="145"/>
      <c r="U36" s="145"/>
      <c r="V36" s="145"/>
      <c r="W36" s="145"/>
      <c r="X36" s="145"/>
      <c r="Y36" s="145"/>
      <c r="Z36" s="145"/>
    </row>
    <row r="37" spans="1:26" customFormat="1" x14ac:dyDescent="0.25">
      <c r="A37" s="221">
        <v>2.2999999999999998</v>
      </c>
      <c r="B37" s="220" t="s">
        <v>630</v>
      </c>
      <c r="C37" s="223"/>
      <c r="D37" s="222"/>
      <c r="E37" s="217"/>
      <c r="F37" s="308"/>
      <c r="G37" s="309"/>
      <c r="H37" s="216"/>
      <c r="I37" s="216"/>
      <c r="J37" s="145"/>
      <c r="K37" s="145"/>
      <c r="L37" s="145"/>
      <c r="M37" s="145"/>
      <c r="N37" s="145"/>
      <c r="O37" s="145"/>
      <c r="P37" s="145"/>
      <c r="Q37" s="145"/>
      <c r="R37" s="145"/>
      <c r="S37" s="145"/>
      <c r="T37" s="145"/>
      <c r="U37" s="145"/>
      <c r="V37" s="145"/>
      <c r="W37" s="145"/>
      <c r="X37" s="145"/>
      <c r="Y37" s="145"/>
      <c r="Z37" s="145"/>
    </row>
    <row r="38" spans="1:26" customFormat="1" x14ac:dyDescent="0.25">
      <c r="A38" s="221">
        <v>2.4</v>
      </c>
      <c r="B38" s="220" t="s">
        <v>629</v>
      </c>
      <c r="C38" s="223"/>
      <c r="D38" s="222"/>
      <c r="E38" s="217"/>
      <c r="F38" s="308"/>
      <c r="G38" s="309"/>
      <c r="H38" s="216"/>
      <c r="I38" s="216"/>
      <c r="J38" s="145"/>
      <c r="K38" s="145"/>
      <c r="L38" s="145"/>
      <c r="M38" s="145"/>
      <c r="N38" s="145"/>
      <c r="O38" s="145"/>
      <c r="P38" s="145"/>
      <c r="Q38" s="145"/>
      <c r="R38" s="145"/>
      <c r="S38" s="145"/>
      <c r="T38" s="145"/>
      <c r="U38" s="145"/>
      <c r="V38" s="145"/>
      <c r="W38" s="145"/>
      <c r="X38" s="145"/>
      <c r="Y38" s="145"/>
      <c r="Z38" s="145"/>
    </row>
    <row r="39" spans="1:26" customFormat="1" x14ac:dyDescent="0.25">
      <c r="A39" s="221">
        <v>2.5</v>
      </c>
      <c r="B39" s="220" t="s">
        <v>628</v>
      </c>
      <c r="C39" s="223"/>
      <c r="D39" s="222"/>
      <c r="E39" s="217"/>
      <c r="F39" s="308"/>
      <c r="G39" s="309"/>
      <c r="H39" s="216"/>
      <c r="I39" s="216"/>
      <c r="J39" s="145"/>
      <c r="K39" s="145"/>
      <c r="L39" s="145"/>
      <c r="M39" s="145"/>
      <c r="N39" s="145"/>
      <c r="O39" s="145"/>
      <c r="P39" s="145"/>
      <c r="Q39" s="145"/>
      <c r="R39" s="145"/>
      <c r="S39" s="145"/>
      <c r="T39" s="145"/>
      <c r="U39" s="145"/>
      <c r="V39" s="145"/>
      <c r="W39" s="145"/>
      <c r="X39" s="145"/>
      <c r="Y39" s="145"/>
      <c r="Z39" s="145"/>
    </row>
    <row r="40" spans="1:26" customFormat="1" ht="25.5" x14ac:dyDescent="0.25">
      <c r="A40" s="221">
        <v>2.6</v>
      </c>
      <c r="B40" s="220" t="s">
        <v>627</v>
      </c>
      <c r="C40" s="223"/>
      <c r="D40" s="222"/>
      <c r="E40" s="217"/>
      <c r="F40" s="308"/>
      <c r="G40" s="309"/>
      <c r="H40" s="216"/>
      <c r="I40" s="216"/>
      <c r="J40" s="145"/>
      <c r="K40" s="145"/>
      <c r="L40" s="145"/>
      <c r="M40" s="145"/>
      <c r="N40" s="145"/>
      <c r="O40" s="145"/>
      <c r="P40" s="145"/>
      <c r="Q40" s="145"/>
      <c r="R40" s="145"/>
      <c r="S40" s="145"/>
      <c r="T40" s="145"/>
      <c r="U40" s="145"/>
      <c r="V40" s="145"/>
      <c r="W40" s="145"/>
      <c r="X40" s="145"/>
      <c r="Y40" s="145"/>
      <c r="Z40" s="145"/>
    </row>
    <row r="41" spans="1:26" customFormat="1" ht="25.5" x14ac:dyDescent="0.25">
      <c r="A41" s="221">
        <v>2.7</v>
      </c>
      <c r="B41" s="220" t="s">
        <v>626</v>
      </c>
      <c r="C41" s="223"/>
      <c r="D41" s="222"/>
      <c r="E41" s="217"/>
      <c r="F41" s="308"/>
      <c r="G41" s="309"/>
      <c r="H41" s="216"/>
      <c r="I41" s="216"/>
      <c r="J41" s="145"/>
      <c r="K41" s="145"/>
      <c r="L41" s="145"/>
      <c r="M41" s="145"/>
      <c r="N41" s="145"/>
      <c r="O41" s="145"/>
      <c r="P41" s="145"/>
      <c r="Q41" s="145"/>
      <c r="R41" s="145"/>
      <c r="S41" s="145"/>
      <c r="T41" s="145"/>
      <c r="U41" s="145"/>
      <c r="V41" s="145"/>
      <c r="W41" s="145"/>
      <c r="X41" s="145"/>
      <c r="Y41" s="145"/>
      <c r="Z41" s="145"/>
    </row>
    <row r="42" spans="1:26" customFormat="1" x14ac:dyDescent="0.25">
      <c r="A42" s="221">
        <v>2.8</v>
      </c>
      <c r="B42" s="220" t="s">
        <v>625</v>
      </c>
      <c r="C42" s="223"/>
      <c r="D42" s="222"/>
      <c r="E42" s="217"/>
      <c r="F42" s="308"/>
      <c r="G42" s="309"/>
      <c r="H42" s="216"/>
      <c r="I42" s="216"/>
      <c r="J42" s="145"/>
      <c r="K42" s="145"/>
      <c r="L42" s="145"/>
      <c r="M42" s="145"/>
      <c r="N42" s="145"/>
      <c r="O42" s="145"/>
      <c r="P42" s="145"/>
      <c r="Q42" s="145"/>
      <c r="R42" s="145"/>
      <c r="S42" s="145"/>
      <c r="T42" s="145"/>
      <c r="U42" s="145"/>
      <c r="V42" s="145"/>
      <c r="W42" s="145"/>
      <c r="X42" s="145"/>
      <c r="Y42" s="145"/>
      <c r="Z42" s="145"/>
    </row>
    <row r="43" spans="1:26" customFormat="1" x14ac:dyDescent="0.25">
      <c r="A43" s="221">
        <v>3</v>
      </c>
      <c r="B43" s="220" t="s">
        <v>584</v>
      </c>
      <c r="C43" s="219"/>
      <c r="D43" s="218"/>
      <c r="E43" s="217"/>
      <c r="F43" s="308"/>
      <c r="G43" s="309"/>
      <c r="H43" s="216"/>
      <c r="I43" s="216"/>
      <c r="J43" s="145"/>
      <c r="K43" s="145"/>
      <c r="L43" s="145"/>
      <c r="M43" s="145"/>
      <c r="N43" s="145"/>
      <c r="O43" s="145"/>
      <c r="P43" s="145"/>
      <c r="Q43" s="145"/>
      <c r="R43" s="145"/>
      <c r="S43" s="145"/>
      <c r="T43" s="145"/>
      <c r="U43" s="145"/>
      <c r="V43" s="145"/>
      <c r="W43" s="145"/>
      <c r="X43" s="145"/>
      <c r="Y43" s="145"/>
      <c r="Z43" s="145"/>
    </row>
    <row r="44" spans="1:26" customFormat="1" x14ac:dyDescent="0.25">
      <c r="A44" s="221">
        <v>4</v>
      </c>
      <c r="B44" s="220" t="s">
        <v>668</v>
      </c>
      <c r="C44" s="219"/>
      <c r="D44" s="218"/>
      <c r="E44" s="217"/>
      <c r="F44" s="308"/>
      <c r="G44" s="309"/>
      <c r="H44" s="216"/>
      <c r="I44" s="216"/>
      <c r="J44" s="145"/>
      <c r="K44" s="145"/>
      <c r="L44" s="145"/>
      <c r="M44" s="145"/>
      <c r="N44" s="145"/>
      <c r="O44" s="145"/>
      <c r="P44" s="145"/>
      <c r="Q44" s="145"/>
      <c r="R44" s="145"/>
      <c r="S44" s="145"/>
      <c r="T44" s="145"/>
      <c r="U44" s="145"/>
      <c r="V44" s="145"/>
      <c r="W44" s="145"/>
      <c r="X44" s="145"/>
      <c r="Y44" s="145"/>
      <c r="Z44" s="145"/>
    </row>
    <row r="45" spans="1:26" customFormat="1" x14ac:dyDescent="0.25">
      <c r="A45" s="221">
        <v>5</v>
      </c>
      <c r="B45" s="220" t="s">
        <v>623</v>
      </c>
      <c r="C45" s="223"/>
      <c r="D45" s="222"/>
      <c r="E45" s="217"/>
      <c r="F45" s="308"/>
      <c r="G45" s="309"/>
      <c r="H45" s="216"/>
      <c r="I45" s="216"/>
      <c r="J45" s="145"/>
      <c r="K45" s="145"/>
      <c r="L45" s="145"/>
      <c r="M45" s="145"/>
      <c r="N45" s="145"/>
      <c r="O45" s="145"/>
      <c r="P45" s="145"/>
      <c r="Q45" s="145"/>
      <c r="R45" s="145"/>
      <c r="S45" s="145"/>
      <c r="T45" s="145"/>
      <c r="U45" s="145"/>
      <c r="V45" s="145"/>
      <c r="W45" s="145"/>
      <c r="X45" s="145"/>
      <c r="Y45" s="145"/>
      <c r="Z45" s="145"/>
    </row>
    <row r="46" spans="1:26" customFormat="1" x14ac:dyDescent="0.25">
      <c r="A46" s="221">
        <v>6</v>
      </c>
      <c r="B46" s="220" t="s">
        <v>578</v>
      </c>
      <c r="C46" s="223"/>
      <c r="D46" s="222"/>
      <c r="E46" s="217"/>
      <c r="F46" s="308"/>
      <c r="G46" s="309"/>
      <c r="H46" s="216"/>
      <c r="I46" s="216"/>
      <c r="J46" s="145"/>
      <c r="K46" s="145"/>
      <c r="L46" s="145"/>
      <c r="M46" s="145"/>
      <c r="N46" s="145"/>
      <c r="O46" s="145"/>
      <c r="P46" s="145"/>
      <c r="Q46" s="145"/>
      <c r="R46" s="145"/>
      <c r="S46" s="145"/>
      <c r="T46" s="145"/>
      <c r="U46" s="145"/>
      <c r="V46" s="145"/>
      <c r="W46" s="145"/>
      <c r="X46" s="145"/>
      <c r="Y46" s="145"/>
      <c r="Z46" s="145"/>
    </row>
    <row r="47" spans="1:26" customFormat="1" ht="15.75" thickBot="1" x14ac:dyDescent="0.3">
      <c r="A47" s="221">
        <v>7</v>
      </c>
      <c r="B47" s="220" t="s">
        <v>619</v>
      </c>
      <c r="C47" s="219"/>
      <c r="D47" s="218"/>
      <c r="E47" s="217"/>
      <c r="F47" s="308"/>
      <c r="G47" s="309"/>
      <c r="H47" s="216"/>
      <c r="I47" s="216"/>
      <c r="J47" s="145"/>
      <c r="K47" s="145"/>
      <c r="L47" s="145"/>
      <c r="M47" s="145"/>
      <c r="N47" s="145"/>
      <c r="O47" s="145"/>
      <c r="P47" s="145"/>
      <c r="Q47" s="145"/>
      <c r="R47" s="145"/>
      <c r="S47" s="145"/>
      <c r="T47" s="145"/>
      <c r="U47" s="145"/>
      <c r="V47" s="145"/>
      <c r="W47" s="145"/>
      <c r="X47" s="145"/>
      <c r="Y47" s="145"/>
      <c r="Z47" s="145"/>
    </row>
    <row r="48" spans="1:26" customFormat="1" ht="15.75" thickBot="1" x14ac:dyDescent="0.3">
      <c r="A48" s="215"/>
      <c r="B48" s="215"/>
      <c r="C48" s="214" t="s">
        <v>667</v>
      </c>
      <c r="D48" s="213">
        <f>SUM(D30:D47)</f>
        <v>0</v>
      </c>
      <c r="E48" s="355"/>
      <c r="F48" s="355"/>
      <c r="G48" s="355"/>
      <c r="H48" s="212">
        <f>SUM(H30:H47)</f>
        <v>0</v>
      </c>
      <c r="I48" s="212">
        <f>SUM(I30:I47)</f>
        <v>0</v>
      </c>
      <c r="J48" s="145"/>
      <c r="K48" s="145"/>
      <c r="L48" s="145"/>
      <c r="M48" s="145"/>
      <c r="N48" s="145"/>
      <c r="O48" s="145"/>
      <c r="P48" s="145"/>
      <c r="Q48" s="145"/>
      <c r="R48" s="145"/>
      <c r="S48" s="145"/>
      <c r="T48" s="145"/>
      <c r="U48" s="145"/>
      <c r="V48" s="145"/>
      <c r="W48" s="145"/>
      <c r="X48" s="145"/>
      <c r="Y48" s="145"/>
      <c r="Z48" s="145"/>
    </row>
    <row r="49" spans="1:26" customFormat="1" ht="15.75" thickBot="1" x14ac:dyDescent="0.3">
      <c r="A49" s="240"/>
      <c r="B49" s="240"/>
      <c r="C49" s="211" t="s">
        <v>666</v>
      </c>
      <c r="D49" s="210">
        <f>D48/'(A)Project Details'!B7</f>
        <v>0</v>
      </c>
      <c r="E49" s="356"/>
      <c r="F49" s="356"/>
      <c r="G49" s="356"/>
      <c r="H49" s="209">
        <f>H48/'(A)Project Details'!B7</f>
        <v>0</v>
      </c>
      <c r="I49" s="209">
        <f>I48/'(A)Project Details'!B7</f>
        <v>0</v>
      </c>
      <c r="J49" s="145"/>
      <c r="K49" s="145"/>
      <c r="L49" s="145"/>
      <c r="M49" s="145"/>
      <c r="N49" s="145"/>
      <c r="O49" s="145"/>
      <c r="P49" s="145"/>
      <c r="Q49" s="145"/>
      <c r="R49" s="145"/>
      <c r="S49" s="145"/>
      <c r="T49" s="145"/>
      <c r="U49" s="145"/>
      <c r="V49" s="145"/>
      <c r="W49" s="145"/>
      <c r="X49" s="145"/>
      <c r="Y49" s="145"/>
      <c r="Z49" s="145"/>
    </row>
    <row r="50" spans="1:26" customFormat="1" x14ac:dyDescent="0.25">
      <c r="A50" s="240"/>
      <c r="B50" s="240"/>
      <c r="C50" s="241"/>
      <c r="D50" s="241"/>
      <c r="E50" s="241"/>
      <c r="F50" s="241"/>
      <c r="G50" s="145"/>
      <c r="H50" s="145"/>
      <c r="I50" s="145"/>
      <c r="J50" s="145"/>
      <c r="K50" s="145"/>
      <c r="L50" s="145"/>
      <c r="M50" s="145"/>
      <c r="N50" s="145"/>
      <c r="O50" s="145"/>
      <c r="P50" s="145"/>
      <c r="Q50" s="145"/>
      <c r="R50" s="145"/>
      <c r="S50" s="145"/>
      <c r="T50" s="145"/>
      <c r="U50" s="145"/>
      <c r="V50" s="145"/>
      <c r="W50" s="145"/>
      <c r="X50" s="145"/>
      <c r="Y50" s="145"/>
      <c r="Z50" s="145"/>
    </row>
    <row r="51" spans="1:26" customFormat="1" x14ac:dyDescent="0.25">
      <c r="A51" s="240"/>
      <c r="B51" s="240"/>
      <c r="C51" s="241"/>
      <c r="D51" s="241"/>
      <c r="E51" s="241"/>
      <c r="F51" s="241"/>
      <c r="G51" s="145"/>
      <c r="H51" s="145"/>
      <c r="I51" s="145"/>
      <c r="J51" s="145"/>
      <c r="K51" s="145"/>
      <c r="L51" s="145"/>
      <c r="M51" s="145"/>
      <c r="N51" s="145"/>
      <c r="O51" s="145"/>
      <c r="P51" s="145"/>
      <c r="Q51" s="145"/>
      <c r="R51" s="145"/>
      <c r="S51" s="145"/>
      <c r="T51" s="145"/>
      <c r="U51" s="145"/>
      <c r="V51" s="145"/>
      <c r="W51" s="145"/>
      <c r="X51" s="145"/>
      <c r="Y51" s="145"/>
      <c r="Z51" s="145"/>
    </row>
    <row r="52" spans="1:26" customFormat="1" x14ac:dyDescent="0.25">
      <c r="A52" s="317" t="s">
        <v>665</v>
      </c>
      <c r="B52" s="317"/>
      <c r="C52" s="317"/>
      <c r="D52" s="317"/>
      <c r="E52" s="317"/>
      <c r="F52" s="317"/>
      <c r="G52" s="317"/>
      <c r="H52" s="317"/>
      <c r="I52" s="317"/>
      <c r="J52" s="317"/>
      <c r="K52" s="317"/>
      <c r="L52" s="317"/>
      <c r="M52" s="317"/>
      <c r="N52" s="317"/>
      <c r="O52" s="317"/>
      <c r="P52" s="317"/>
      <c r="Q52" s="317"/>
      <c r="R52" s="317"/>
      <c r="S52" s="317"/>
      <c r="T52" s="317"/>
      <c r="U52" s="145"/>
      <c r="V52" s="145"/>
      <c r="W52" s="145"/>
      <c r="X52" s="145"/>
      <c r="Y52" s="145"/>
      <c r="Z52" s="145"/>
    </row>
    <row r="53" spans="1:26" customFormat="1" x14ac:dyDescent="0.25">
      <c r="A53" s="318"/>
      <c r="B53" s="318"/>
      <c r="C53" s="318"/>
      <c r="D53" s="318"/>
      <c r="E53" s="318"/>
      <c r="F53" s="318"/>
      <c r="G53" s="318"/>
      <c r="H53" s="318"/>
      <c r="I53" s="318"/>
      <c r="J53" s="318"/>
      <c r="K53" s="318"/>
      <c r="L53" s="318"/>
      <c r="M53" s="318"/>
      <c r="N53" s="318"/>
      <c r="O53" s="318"/>
      <c r="P53" s="318"/>
      <c r="Q53" s="318"/>
      <c r="R53" s="318"/>
      <c r="S53" s="318"/>
      <c r="T53" s="318"/>
      <c r="U53" s="145"/>
      <c r="V53" s="145"/>
      <c r="W53" s="145"/>
      <c r="X53" s="145"/>
      <c r="Y53" s="145"/>
      <c r="Z53" s="145"/>
    </row>
    <row r="54" spans="1:26" customFormat="1" x14ac:dyDescent="0.25">
      <c r="A54" s="361" t="s">
        <v>664</v>
      </c>
      <c r="B54" s="362"/>
      <c r="C54" s="367" t="s">
        <v>663</v>
      </c>
      <c r="D54" s="367" t="s">
        <v>662</v>
      </c>
      <c r="E54" s="357" t="s">
        <v>661</v>
      </c>
      <c r="F54" s="350"/>
      <c r="G54" s="359" t="s">
        <v>660</v>
      </c>
      <c r="H54" s="359"/>
      <c r="I54" s="359"/>
      <c r="J54" s="359"/>
      <c r="K54" s="359"/>
      <c r="L54" s="359"/>
      <c r="M54" s="359"/>
      <c r="N54" s="359"/>
      <c r="O54" s="357" t="s">
        <v>659</v>
      </c>
      <c r="P54" s="359"/>
      <c r="Q54" s="359"/>
      <c r="R54" s="350"/>
      <c r="S54" s="347" t="s">
        <v>658</v>
      </c>
      <c r="T54" s="350" t="s">
        <v>657</v>
      </c>
      <c r="U54" s="145"/>
      <c r="V54" s="145"/>
      <c r="W54" s="145"/>
      <c r="X54" s="145"/>
      <c r="Y54" s="145"/>
      <c r="Z54" s="145"/>
    </row>
    <row r="55" spans="1:26" customFormat="1" x14ac:dyDescent="0.25">
      <c r="A55" s="363"/>
      <c r="B55" s="364"/>
      <c r="C55" s="368"/>
      <c r="D55" s="370"/>
      <c r="E55" s="358"/>
      <c r="F55" s="351"/>
      <c r="G55" s="360"/>
      <c r="H55" s="360"/>
      <c r="I55" s="360"/>
      <c r="J55" s="360"/>
      <c r="K55" s="360"/>
      <c r="L55" s="360"/>
      <c r="M55" s="360"/>
      <c r="N55" s="360"/>
      <c r="O55" s="358"/>
      <c r="P55" s="360"/>
      <c r="Q55" s="360"/>
      <c r="R55" s="351"/>
      <c r="S55" s="348"/>
      <c r="T55" s="351"/>
      <c r="U55" s="145"/>
      <c r="V55" s="145"/>
      <c r="W55" s="145"/>
      <c r="X55" s="145"/>
      <c r="Y55" s="145"/>
      <c r="Z55" s="145"/>
    </row>
    <row r="56" spans="1:26" customFormat="1" x14ac:dyDescent="0.25">
      <c r="A56" s="365"/>
      <c r="B56" s="366"/>
      <c r="C56" s="369"/>
      <c r="D56" s="352" t="s">
        <v>656</v>
      </c>
      <c r="E56" s="353"/>
      <c r="F56" s="354"/>
      <c r="G56" s="352" t="s">
        <v>655</v>
      </c>
      <c r="H56" s="353"/>
      <c r="I56" s="353"/>
      <c r="J56" s="353"/>
      <c r="K56" s="353"/>
      <c r="L56" s="353"/>
      <c r="M56" s="353"/>
      <c r="N56" s="354"/>
      <c r="O56" s="352" t="s">
        <v>654</v>
      </c>
      <c r="P56" s="353"/>
      <c r="Q56" s="353"/>
      <c r="R56" s="354"/>
      <c r="S56" s="348"/>
      <c r="T56" s="350" t="s">
        <v>653</v>
      </c>
      <c r="U56" s="145"/>
      <c r="V56" s="145"/>
      <c r="W56" s="145"/>
      <c r="X56" s="145"/>
      <c r="Y56" s="145"/>
      <c r="Z56" s="145"/>
    </row>
    <row r="57" spans="1:26" customFormat="1" x14ac:dyDescent="0.25">
      <c r="A57" s="208" t="s">
        <v>652</v>
      </c>
      <c r="B57" s="193"/>
      <c r="C57" s="207"/>
      <c r="D57" s="207" t="s">
        <v>651</v>
      </c>
      <c r="E57" s="207" t="s">
        <v>650</v>
      </c>
      <c r="F57" s="207" t="s">
        <v>649</v>
      </c>
      <c r="G57" s="207" t="s">
        <v>648</v>
      </c>
      <c r="H57" s="207" t="s">
        <v>647</v>
      </c>
      <c r="I57" s="207" t="s">
        <v>646</v>
      </c>
      <c r="J57" s="207" t="s">
        <v>645</v>
      </c>
      <c r="K57" s="207" t="s">
        <v>644</v>
      </c>
      <c r="L57" s="352" t="s">
        <v>643</v>
      </c>
      <c r="M57" s="354"/>
      <c r="N57" s="207" t="s">
        <v>642</v>
      </c>
      <c r="O57" s="207" t="s">
        <v>641</v>
      </c>
      <c r="P57" s="207" t="s">
        <v>640</v>
      </c>
      <c r="Q57" s="207" t="s">
        <v>639</v>
      </c>
      <c r="R57" s="207" t="s">
        <v>638</v>
      </c>
      <c r="S57" s="349"/>
      <c r="T57" s="351"/>
      <c r="U57" s="145"/>
      <c r="V57" s="145"/>
      <c r="W57" s="145"/>
      <c r="X57" s="145"/>
      <c r="Y57" s="145"/>
      <c r="Z57" s="145"/>
    </row>
    <row r="58" spans="1:26" customFormat="1" ht="38.25" x14ac:dyDescent="0.25">
      <c r="A58" s="206">
        <v>0.1</v>
      </c>
      <c r="B58" s="202" t="s">
        <v>637</v>
      </c>
      <c r="C58" s="321"/>
      <c r="D58" s="322"/>
      <c r="E58" s="322"/>
      <c r="F58" s="322"/>
      <c r="G58" s="322"/>
      <c r="H58" s="322"/>
      <c r="I58" s="322"/>
      <c r="J58" s="322"/>
      <c r="K58" s="322"/>
      <c r="L58" s="322"/>
      <c r="M58" s="322"/>
      <c r="N58" s="323"/>
      <c r="O58" s="191"/>
      <c r="P58" s="191"/>
      <c r="Q58" s="191"/>
      <c r="R58" s="191"/>
      <c r="S58" s="190">
        <f t="shared" ref="S58:S76" si="0">SUM(C58:R58)</f>
        <v>0</v>
      </c>
      <c r="T58" s="205"/>
      <c r="U58" s="145"/>
      <c r="V58" s="145"/>
      <c r="W58" s="145"/>
      <c r="X58" s="145"/>
      <c r="Y58" s="145"/>
      <c r="Z58" s="145"/>
    </row>
    <row r="59" spans="1:26" customFormat="1" x14ac:dyDescent="0.25">
      <c r="A59" s="194">
        <v>0.2</v>
      </c>
      <c r="B59" s="202" t="s">
        <v>636</v>
      </c>
      <c r="C59" s="324"/>
      <c r="D59" s="325"/>
      <c r="E59" s="325"/>
      <c r="F59" s="325"/>
      <c r="G59" s="325"/>
      <c r="H59" s="325"/>
      <c r="I59" s="325"/>
      <c r="J59" s="325"/>
      <c r="K59" s="325"/>
      <c r="L59" s="325"/>
      <c r="M59" s="325"/>
      <c r="N59" s="326"/>
      <c r="O59" s="191"/>
      <c r="P59" s="191"/>
      <c r="Q59" s="191"/>
      <c r="R59" s="191"/>
      <c r="S59" s="190">
        <f t="shared" si="0"/>
        <v>0</v>
      </c>
      <c r="T59" s="189"/>
      <c r="U59" s="145"/>
      <c r="V59" s="145"/>
      <c r="W59" s="145"/>
      <c r="X59" s="145"/>
      <c r="Y59" s="145"/>
      <c r="Z59" s="145"/>
    </row>
    <row r="60" spans="1:26" customFormat="1" x14ac:dyDescent="0.25">
      <c r="A60" s="194">
        <v>0.3</v>
      </c>
      <c r="B60" s="202" t="s">
        <v>635</v>
      </c>
      <c r="C60" s="189"/>
      <c r="D60" s="189"/>
      <c r="E60" s="204"/>
      <c r="F60" s="198"/>
      <c r="G60" s="198"/>
      <c r="H60" s="191"/>
      <c r="I60" s="191"/>
      <c r="J60" s="191"/>
      <c r="K60" s="191"/>
      <c r="L60" s="327"/>
      <c r="M60" s="328"/>
      <c r="N60" s="329"/>
      <c r="O60" s="191"/>
      <c r="P60" s="191"/>
      <c r="Q60" s="191"/>
      <c r="R60" s="191"/>
      <c r="S60" s="190">
        <f t="shared" si="0"/>
        <v>0</v>
      </c>
      <c r="T60" s="189"/>
      <c r="U60" s="145"/>
      <c r="V60" s="145"/>
      <c r="W60" s="145"/>
      <c r="X60" s="145"/>
      <c r="Y60" s="145"/>
      <c r="Z60" s="145"/>
    </row>
    <row r="61" spans="1:26" customFormat="1" x14ac:dyDescent="0.25">
      <c r="A61" s="194">
        <v>0.4</v>
      </c>
      <c r="B61" s="202" t="s">
        <v>634</v>
      </c>
      <c r="C61" s="189"/>
      <c r="D61" s="189"/>
      <c r="E61" s="204"/>
      <c r="F61" s="198"/>
      <c r="G61" s="203"/>
      <c r="H61" s="191"/>
      <c r="I61" s="191"/>
      <c r="J61" s="191"/>
      <c r="K61" s="191"/>
      <c r="L61" s="321"/>
      <c r="M61" s="322"/>
      <c r="N61" s="323"/>
      <c r="O61" s="191"/>
      <c r="P61" s="191"/>
      <c r="Q61" s="191"/>
      <c r="R61" s="191"/>
      <c r="S61" s="190">
        <f t="shared" si="0"/>
        <v>0</v>
      </c>
      <c r="T61" s="191"/>
      <c r="U61" s="145"/>
      <c r="V61" s="145"/>
      <c r="W61" s="145"/>
      <c r="X61" s="145"/>
      <c r="Y61" s="145"/>
      <c r="Z61" s="145"/>
    </row>
    <row r="62" spans="1:26" customFormat="1" x14ac:dyDescent="0.25">
      <c r="A62" s="194">
        <v>0.5</v>
      </c>
      <c r="B62" s="202" t="s">
        <v>633</v>
      </c>
      <c r="C62" s="189"/>
      <c r="D62" s="189"/>
      <c r="E62" s="204"/>
      <c r="F62" s="198"/>
      <c r="G62" s="203"/>
      <c r="H62" s="191"/>
      <c r="I62" s="191"/>
      <c r="J62" s="191"/>
      <c r="K62" s="191"/>
      <c r="L62" s="321"/>
      <c r="M62" s="322"/>
      <c r="N62" s="323"/>
      <c r="O62" s="191"/>
      <c r="P62" s="191"/>
      <c r="Q62" s="191"/>
      <c r="R62" s="191"/>
      <c r="S62" s="190">
        <f t="shared" si="0"/>
        <v>0</v>
      </c>
      <c r="T62" s="191"/>
      <c r="U62" s="145"/>
      <c r="V62" s="145"/>
      <c r="W62" s="145"/>
      <c r="X62" s="145"/>
      <c r="Y62" s="145"/>
      <c r="Z62" s="145"/>
    </row>
    <row r="63" spans="1:26" customFormat="1" x14ac:dyDescent="0.25">
      <c r="A63" s="194">
        <v>1</v>
      </c>
      <c r="B63" s="193" t="s">
        <v>592</v>
      </c>
      <c r="C63" s="197"/>
      <c r="D63" s="195"/>
      <c r="E63" s="196"/>
      <c r="F63" s="195"/>
      <c r="G63" s="191"/>
      <c r="H63" s="191"/>
      <c r="I63" s="191"/>
      <c r="J63" s="191"/>
      <c r="K63" s="191"/>
      <c r="L63" s="321"/>
      <c r="M63" s="322"/>
      <c r="N63" s="323"/>
      <c r="O63" s="191"/>
      <c r="P63" s="191"/>
      <c r="Q63" s="191"/>
      <c r="R63" s="191"/>
      <c r="S63" s="190">
        <f t="shared" si="0"/>
        <v>0</v>
      </c>
      <c r="T63" s="191"/>
      <c r="U63" s="145"/>
      <c r="V63" s="145"/>
      <c r="W63" s="145"/>
      <c r="X63" s="145"/>
      <c r="Y63" s="145"/>
      <c r="Z63" s="145"/>
    </row>
    <row r="64" spans="1:26" customFormat="1" x14ac:dyDescent="0.25">
      <c r="A64" s="194">
        <v>2.1</v>
      </c>
      <c r="B64" s="202" t="s">
        <v>632</v>
      </c>
      <c r="C64" s="197"/>
      <c r="D64" s="195"/>
      <c r="E64" s="196"/>
      <c r="F64" s="195"/>
      <c r="G64" s="191"/>
      <c r="H64" s="191"/>
      <c r="I64" s="191"/>
      <c r="J64" s="191"/>
      <c r="K64" s="191"/>
      <c r="L64" s="321"/>
      <c r="M64" s="322"/>
      <c r="N64" s="323"/>
      <c r="O64" s="191"/>
      <c r="P64" s="191"/>
      <c r="Q64" s="191"/>
      <c r="R64" s="191"/>
      <c r="S64" s="190">
        <f t="shared" si="0"/>
        <v>0</v>
      </c>
      <c r="T64" s="189"/>
      <c r="U64" s="145"/>
      <c r="V64" s="145"/>
      <c r="W64" s="145"/>
      <c r="X64" s="145"/>
      <c r="Y64" s="145"/>
      <c r="Z64" s="145"/>
    </row>
    <row r="65" spans="1:26" customFormat="1" x14ac:dyDescent="0.25">
      <c r="A65" s="194">
        <v>2.2000000000000002</v>
      </c>
      <c r="B65" s="202" t="s">
        <v>631</v>
      </c>
      <c r="C65" s="197"/>
      <c r="D65" s="195"/>
      <c r="E65" s="196"/>
      <c r="F65" s="195"/>
      <c r="G65" s="191"/>
      <c r="H65" s="191"/>
      <c r="I65" s="191"/>
      <c r="J65" s="191"/>
      <c r="K65" s="191"/>
      <c r="L65" s="321"/>
      <c r="M65" s="322"/>
      <c r="N65" s="323"/>
      <c r="O65" s="191"/>
      <c r="P65" s="191"/>
      <c r="Q65" s="191"/>
      <c r="R65" s="191"/>
      <c r="S65" s="190">
        <f t="shared" si="0"/>
        <v>0</v>
      </c>
      <c r="T65" s="189"/>
      <c r="U65" s="145"/>
      <c r="V65" s="145"/>
      <c r="W65" s="145"/>
      <c r="X65" s="145"/>
      <c r="Y65" s="145"/>
      <c r="Z65" s="145"/>
    </row>
    <row r="66" spans="1:26" customFormat="1" x14ac:dyDescent="0.25">
      <c r="A66" s="194">
        <v>2.2999999999999998</v>
      </c>
      <c r="B66" s="202" t="s">
        <v>630</v>
      </c>
      <c r="C66" s="197"/>
      <c r="D66" s="195"/>
      <c r="E66" s="196"/>
      <c r="F66" s="195"/>
      <c r="G66" s="191"/>
      <c r="H66" s="191"/>
      <c r="I66" s="191"/>
      <c r="J66" s="191"/>
      <c r="K66" s="191"/>
      <c r="L66" s="321"/>
      <c r="M66" s="322"/>
      <c r="N66" s="323"/>
      <c r="O66" s="191"/>
      <c r="P66" s="191"/>
      <c r="Q66" s="191"/>
      <c r="R66" s="191"/>
      <c r="S66" s="190">
        <f t="shared" si="0"/>
        <v>0</v>
      </c>
      <c r="T66" s="189"/>
      <c r="U66" s="145"/>
      <c r="V66" s="145"/>
      <c r="W66" s="145"/>
      <c r="X66" s="145"/>
      <c r="Y66" s="145"/>
      <c r="Z66" s="145"/>
    </row>
    <row r="67" spans="1:26" customFormat="1" x14ac:dyDescent="0.25">
      <c r="A67" s="194">
        <v>2.4</v>
      </c>
      <c r="B67" s="202" t="s">
        <v>629</v>
      </c>
      <c r="C67" s="197"/>
      <c r="D67" s="195"/>
      <c r="E67" s="196"/>
      <c r="F67" s="195"/>
      <c r="G67" s="191"/>
      <c r="H67" s="191"/>
      <c r="I67" s="191"/>
      <c r="J67" s="191"/>
      <c r="K67" s="191"/>
      <c r="L67" s="321"/>
      <c r="M67" s="322"/>
      <c r="N67" s="323"/>
      <c r="O67" s="191"/>
      <c r="P67" s="191"/>
      <c r="Q67" s="191"/>
      <c r="R67" s="191"/>
      <c r="S67" s="190">
        <f t="shared" si="0"/>
        <v>0</v>
      </c>
      <c r="T67" s="189"/>
      <c r="U67" s="145"/>
      <c r="V67" s="145"/>
      <c r="W67" s="145"/>
      <c r="X67" s="145"/>
      <c r="Y67" s="145"/>
      <c r="Z67" s="145"/>
    </row>
    <row r="68" spans="1:26" customFormat="1" x14ac:dyDescent="0.25">
      <c r="A68" s="194">
        <v>2.5</v>
      </c>
      <c r="B68" s="202" t="s">
        <v>628</v>
      </c>
      <c r="C68" s="197"/>
      <c r="D68" s="195"/>
      <c r="E68" s="196"/>
      <c r="F68" s="195"/>
      <c r="G68" s="191"/>
      <c r="H68" s="201"/>
      <c r="I68" s="191"/>
      <c r="J68" s="191"/>
      <c r="K68" s="191"/>
      <c r="L68" s="321"/>
      <c r="M68" s="322"/>
      <c r="N68" s="323"/>
      <c r="O68" s="191"/>
      <c r="P68" s="191"/>
      <c r="Q68" s="191"/>
      <c r="R68" s="191"/>
      <c r="S68" s="190">
        <f t="shared" si="0"/>
        <v>0</v>
      </c>
      <c r="T68" s="189"/>
      <c r="U68" s="145"/>
      <c r="V68" s="145"/>
      <c r="W68" s="145"/>
      <c r="X68" s="145"/>
      <c r="Y68" s="145"/>
      <c r="Z68" s="145"/>
    </row>
    <row r="69" spans="1:26" customFormat="1" ht="25.5" x14ac:dyDescent="0.25">
      <c r="A69" s="194">
        <v>2.6</v>
      </c>
      <c r="B69" s="202" t="s">
        <v>627</v>
      </c>
      <c r="C69" s="197"/>
      <c r="D69" s="195"/>
      <c r="E69" s="196"/>
      <c r="F69" s="195"/>
      <c r="G69" s="191"/>
      <c r="H69" s="201"/>
      <c r="I69" s="191"/>
      <c r="J69" s="191"/>
      <c r="K69" s="191"/>
      <c r="L69" s="321"/>
      <c r="M69" s="322"/>
      <c r="N69" s="323"/>
      <c r="O69" s="191"/>
      <c r="P69" s="191"/>
      <c r="Q69" s="191"/>
      <c r="R69" s="191"/>
      <c r="S69" s="190">
        <f t="shared" si="0"/>
        <v>0</v>
      </c>
      <c r="T69" s="189"/>
      <c r="U69" s="145"/>
      <c r="V69" s="145"/>
      <c r="W69" s="145"/>
      <c r="X69" s="145"/>
      <c r="Y69" s="145"/>
      <c r="Z69" s="145"/>
    </row>
    <row r="70" spans="1:26" customFormat="1" ht="25.5" x14ac:dyDescent="0.25">
      <c r="A70" s="194">
        <v>2.7</v>
      </c>
      <c r="B70" s="202" t="s">
        <v>626</v>
      </c>
      <c r="C70" s="197"/>
      <c r="D70" s="195"/>
      <c r="E70" s="196"/>
      <c r="F70" s="195"/>
      <c r="G70" s="191"/>
      <c r="H70" s="191"/>
      <c r="I70" s="191"/>
      <c r="J70" s="191"/>
      <c r="K70" s="191"/>
      <c r="L70" s="321"/>
      <c r="M70" s="322"/>
      <c r="N70" s="323"/>
      <c r="O70" s="191"/>
      <c r="P70" s="191"/>
      <c r="Q70" s="191"/>
      <c r="R70" s="191"/>
      <c r="S70" s="190">
        <f t="shared" si="0"/>
        <v>0</v>
      </c>
      <c r="T70" s="189"/>
      <c r="U70" s="145"/>
      <c r="V70" s="145"/>
      <c r="W70" s="145"/>
      <c r="X70" s="145"/>
      <c r="Y70" s="145"/>
      <c r="Z70" s="145"/>
    </row>
    <row r="71" spans="1:26" customFormat="1" x14ac:dyDescent="0.25">
      <c r="A71" s="194">
        <v>2.8</v>
      </c>
      <c r="B71" s="202" t="s">
        <v>625</v>
      </c>
      <c r="C71" s="197"/>
      <c r="D71" s="195"/>
      <c r="E71" s="196"/>
      <c r="F71" s="195"/>
      <c r="G71" s="191"/>
      <c r="H71" s="191"/>
      <c r="I71" s="191"/>
      <c r="J71" s="191"/>
      <c r="K71" s="191"/>
      <c r="L71" s="321"/>
      <c r="M71" s="322"/>
      <c r="N71" s="323"/>
      <c r="O71" s="191"/>
      <c r="P71" s="191"/>
      <c r="Q71" s="191"/>
      <c r="R71" s="191"/>
      <c r="S71" s="190">
        <f t="shared" si="0"/>
        <v>0</v>
      </c>
      <c r="T71" s="189"/>
      <c r="U71" s="145"/>
      <c r="V71" s="145"/>
      <c r="W71" s="145"/>
      <c r="X71" s="145"/>
      <c r="Y71" s="145"/>
      <c r="Z71" s="145"/>
    </row>
    <row r="72" spans="1:26" customFormat="1" x14ac:dyDescent="0.25">
      <c r="A72" s="194">
        <v>3</v>
      </c>
      <c r="B72" s="193" t="s">
        <v>584</v>
      </c>
      <c r="C72" s="197"/>
      <c r="D72" s="189"/>
      <c r="E72" s="189"/>
      <c r="F72" s="189"/>
      <c r="G72" s="191"/>
      <c r="H72" s="191"/>
      <c r="I72" s="191"/>
      <c r="J72" s="191"/>
      <c r="K72" s="191"/>
      <c r="L72" s="321"/>
      <c r="M72" s="322"/>
      <c r="N72" s="323"/>
      <c r="O72" s="191"/>
      <c r="P72" s="191"/>
      <c r="Q72" s="191"/>
      <c r="R72" s="191"/>
      <c r="S72" s="190">
        <f t="shared" si="0"/>
        <v>0</v>
      </c>
      <c r="T72" s="189"/>
      <c r="U72" s="145"/>
      <c r="V72" s="145"/>
      <c r="W72" s="145"/>
      <c r="X72" s="145"/>
      <c r="Y72" s="145"/>
      <c r="Z72" s="145"/>
    </row>
    <row r="73" spans="1:26" customFormat="1" x14ac:dyDescent="0.25">
      <c r="A73" s="194">
        <v>4</v>
      </c>
      <c r="B73" s="193" t="s">
        <v>624</v>
      </c>
      <c r="C73" s="197"/>
      <c r="D73" s="189"/>
      <c r="E73" s="192"/>
      <c r="F73" s="189"/>
      <c r="G73" s="191"/>
      <c r="H73" s="191"/>
      <c r="I73" s="191"/>
      <c r="J73" s="191"/>
      <c r="K73" s="191"/>
      <c r="L73" s="324"/>
      <c r="M73" s="325"/>
      <c r="N73" s="326"/>
      <c r="O73" s="191"/>
      <c r="P73" s="191"/>
      <c r="Q73" s="191"/>
      <c r="R73" s="191"/>
      <c r="S73" s="190">
        <f t="shared" si="0"/>
        <v>0</v>
      </c>
      <c r="T73" s="198"/>
      <c r="U73" s="145"/>
      <c r="V73" s="145"/>
      <c r="W73" s="145"/>
      <c r="X73" s="145"/>
      <c r="Y73" s="145"/>
      <c r="Z73" s="145"/>
    </row>
    <row r="74" spans="1:26" customFormat="1" ht="25.5" x14ac:dyDescent="0.25">
      <c r="A74" s="194">
        <v>5</v>
      </c>
      <c r="B74" s="193" t="s">
        <v>623</v>
      </c>
      <c r="C74" s="197"/>
      <c r="D74" s="195"/>
      <c r="E74" s="196"/>
      <c r="F74" s="195"/>
      <c r="G74" s="191"/>
      <c r="H74" s="191"/>
      <c r="I74" s="191"/>
      <c r="J74" s="201"/>
      <c r="K74" s="191"/>
      <c r="L74" s="200" t="s">
        <v>622</v>
      </c>
      <c r="M74" s="200" t="s">
        <v>621</v>
      </c>
      <c r="N74" s="199" t="s">
        <v>620</v>
      </c>
      <c r="O74" s="191"/>
      <c r="P74" s="191"/>
      <c r="Q74" s="191"/>
      <c r="R74" s="191"/>
      <c r="S74" s="190">
        <f t="shared" si="0"/>
        <v>0</v>
      </c>
      <c r="T74" s="198"/>
      <c r="U74" s="145"/>
      <c r="V74" s="145"/>
      <c r="W74" s="145"/>
      <c r="X74" s="145"/>
      <c r="Y74" s="145"/>
      <c r="Z74" s="145"/>
    </row>
    <row r="75" spans="1:26" customFormat="1" ht="25.5" x14ac:dyDescent="0.25">
      <c r="A75" s="194">
        <v>6</v>
      </c>
      <c r="B75" s="193" t="s">
        <v>578</v>
      </c>
      <c r="C75" s="197"/>
      <c r="D75" s="195"/>
      <c r="E75" s="196"/>
      <c r="F75" s="195"/>
      <c r="G75" s="191"/>
      <c r="H75" s="191"/>
      <c r="I75" s="191"/>
      <c r="J75" s="191"/>
      <c r="K75" s="191"/>
      <c r="L75" s="330"/>
      <c r="M75" s="331"/>
      <c r="N75" s="332"/>
      <c r="O75" s="191"/>
      <c r="P75" s="191"/>
      <c r="Q75" s="191"/>
      <c r="R75" s="191"/>
      <c r="S75" s="190">
        <f t="shared" si="0"/>
        <v>0</v>
      </c>
      <c r="T75" s="189"/>
      <c r="U75" s="145"/>
      <c r="V75" s="145"/>
      <c r="W75" s="145"/>
      <c r="X75" s="145"/>
      <c r="Y75" s="145"/>
      <c r="Z75" s="145"/>
    </row>
    <row r="76" spans="1:26" customFormat="1" x14ac:dyDescent="0.25">
      <c r="A76" s="194">
        <v>7</v>
      </c>
      <c r="B76" s="193" t="s">
        <v>619</v>
      </c>
      <c r="C76" s="189"/>
      <c r="D76" s="189"/>
      <c r="E76" s="192"/>
      <c r="F76" s="189"/>
      <c r="G76" s="191"/>
      <c r="H76" s="191"/>
      <c r="I76" s="191"/>
      <c r="J76" s="191"/>
      <c r="K76" s="191"/>
      <c r="L76" s="333"/>
      <c r="M76" s="334"/>
      <c r="N76" s="335"/>
      <c r="O76" s="191"/>
      <c r="P76" s="191"/>
      <c r="Q76" s="191"/>
      <c r="R76" s="191"/>
      <c r="S76" s="190">
        <f t="shared" si="0"/>
        <v>0</v>
      </c>
      <c r="T76" s="189"/>
      <c r="U76" s="145"/>
      <c r="V76" s="145"/>
      <c r="W76" s="145"/>
      <c r="X76" s="145"/>
      <c r="Y76" s="145"/>
      <c r="Z76" s="145"/>
    </row>
    <row r="77" spans="1:26" customFormat="1" ht="25.5" x14ac:dyDescent="0.25">
      <c r="A77" s="336" t="s">
        <v>618</v>
      </c>
      <c r="B77" s="337"/>
      <c r="C77" s="187">
        <f t="shared" ref="C77:K77" si="1">SUM(C60:C76)</f>
        <v>0</v>
      </c>
      <c r="D77" s="187">
        <f t="shared" si="1"/>
        <v>0</v>
      </c>
      <c r="E77" s="188">
        <f t="shared" si="1"/>
        <v>0</v>
      </c>
      <c r="F77" s="187">
        <f t="shared" si="1"/>
        <v>0</v>
      </c>
      <c r="G77" s="187">
        <f t="shared" si="1"/>
        <v>0</v>
      </c>
      <c r="H77" s="187">
        <f t="shared" si="1"/>
        <v>0</v>
      </c>
      <c r="I77" s="187">
        <f t="shared" si="1"/>
        <v>0</v>
      </c>
      <c r="J77" s="187">
        <f t="shared" si="1"/>
        <v>0</v>
      </c>
      <c r="K77" s="187">
        <f t="shared" si="1"/>
        <v>0</v>
      </c>
      <c r="L77" s="338" t="e">
        <f>L74+M74</f>
        <v>#VALUE!</v>
      </c>
      <c r="M77" s="339"/>
      <c r="N77" s="187" t="str">
        <f>N74</f>
        <v>Operational Water</v>
      </c>
      <c r="O77" s="187">
        <f t="shared" ref="O77:T77" si="2">SUM(O58:O76)</f>
        <v>0</v>
      </c>
      <c r="P77" s="187">
        <f t="shared" si="2"/>
        <v>0</v>
      </c>
      <c r="Q77" s="187">
        <f t="shared" si="2"/>
        <v>0</v>
      </c>
      <c r="R77" s="187">
        <f t="shared" si="2"/>
        <v>0</v>
      </c>
      <c r="S77" s="187">
        <f t="shared" si="2"/>
        <v>0</v>
      </c>
      <c r="T77" s="187">
        <f t="shared" si="2"/>
        <v>0</v>
      </c>
      <c r="U77" s="145"/>
      <c r="V77" s="145"/>
      <c r="W77" s="145"/>
      <c r="X77" s="145"/>
      <c r="Y77" s="145"/>
      <c r="Z77" s="145"/>
    </row>
    <row r="78" spans="1:26" customFormat="1" x14ac:dyDescent="0.25">
      <c r="A78" s="336" t="s">
        <v>617</v>
      </c>
      <c r="B78" s="337"/>
      <c r="C78" s="186">
        <f>C77/'(A)Project Details'!B7</f>
        <v>0</v>
      </c>
      <c r="D78" s="186">
        <f>D77/'(A)Project Details'!B7</f>
        <v>0</v>
      </c>
      <c r="E78" s="186">
        <f>E77/'(A)Project Details'!B7</f>
        <v>0</v>
      </c>
      <c r="F78" s="186">
        <f>F77/'(A)Project Details'!B7</f>
        <v>0</v>
      </c>
      <c r="G78" s="186">
        <f>G77/'(A)Project Details'!B7</f>
        <v>0</v>
      </c>
      <c r="H78" s="186">
        <f>H77/'(A)Project Details'!B7</f>
        <v>0</v>
      </c>
      <c r="I78" s="186">
        <f>I77/'(A)Project Details'!B7</f>
        <v>0</v>
      </c>
      <c r="J78" s="186">
        <f>J77/'(A)Project Details'!B7</f>
        <v>0</v>
      </c>
      <c r="K78" s="186">
        <f>K77/'(A)Project Details'!B7</f>
        <v>0</v>
      </c>
      <c r="L78" s="186" t="e">
        <f>L77/'(A)Project Details'!B7</f>
        <v>#VALUE!</v>
      </c>
      <c r="M78" s="186"/>
      <c r="N78" s="186" t="e">
        <f>N77/'(A)Project Details'!B7</f>
        <v>#VALUE!</v>
      </c>
      <c r="O78" s="186">
        <f>O77/'(A)Project Details'!B7</f>
        <v>0</v>
      </c>
      <c r="P78" s="186">
        <f>P77/'(A)Project Details'!B7</f>
        <v>0</v>
      </c>
      <c r="Q78" s="186">
        <f>Q77/'(A)Project Details'!B7</f>
        <v>0</v>
      </c>
      <c r="R78" s="186">
        <f>R77/'(A)Project Details'!B7</f>
        <v>0</v>
      </c>
      <c r="S78" s="186">
        <f>S77/'(A)Project Details'!B7</f>
        <v>0</v>
      </c>
      <c r="T78" s="186">
        <f>T77/'(A)Project Details'!B7</f>
        <v>0</v>
      </c>
      <c r="U78" s="145"/>
      <c r="V78" s="145"/>
      <c r="W78" s="145"/>
      <c r="X78" s="145"/>
      <c r="Y78" s="145"/>
      <c r="Z78" s="145"/>
    </row>
    <row r="79" spans="1:26" customFormat="1" x14ac:dyDescent="0.25">
      <c r="A79" s="344" t="s">
        <v>616</v>
      </c>
      <c r="B79" s="345"/>
      <c r="C79" s="345"/>
      <c r="D79" s="345"/>
      <c r="E79" s="345"/>
      <c r="F79" s="345"/>
      <c r="G79" s="345"/>
      <c r="H79" s="345"/>
      <c r="I79" s="345"/>
      <c r="J79" s="345"/>
      <c r="K79" s="345"/>
      <c r="L79" s="345"/>
      <c r="M79" s="345"/>
      <c r="N79" s="345"/>
      <c r="O79" s="345"/>
      <c r="P79" s="345"/>
      <c r="Q79" s="346"/>
      <c r="R79" s="346"/>
      <c r="S79" s="346"/>
      <c r="T79" s="345"/>
      <c r="U79" s="145"/>
      <c r="V79" s="145"/>
      <c r="W79" s="145"/>
      <c r="X79" s="145"/>
      <c r="Y79" s="145"/>
      <c r="Z79" s="145"/>
    </row>
    <row r="80" spans="1:26" customFormat="1" x14ac:dyDescent="0.25">
      <c r="A80" s="340" t="s">
        <v>615</v>
      </c>
      <c r="B80" s="340"/>
      <c r="C80" s="340"/>
      <c r="D80" s="340"/>
      <c r="E80" s="340"/>
      <c r="F80" s="340"/>
      <c r="G80" s="340"/>
      <c r="H80" s="340"/>
      <c r="I80" s="340"/>
      <c r="J80" s="340"/>
      <c r="K80" s="340"/>
      <c r="L80" s="340"/>
      <c r="M80" s="340"/>
      <c r="N80" s="340"/>
      <c r="O80" s="340"/>
      <c r="P80" s="340"/>
      <c r="Q80" s="341"/>
      <c r="R80" s="341"/>
      <c r="S80" s="341"/>
      <c r="T80" s="185" t="s">
        <v>614</v>
      </c>
      <c r="U80" s="145"/>
      <c r="V80" s="145"/>
      <c r="W80" s="145"/>
      <c r="X80" s="145"/>
      <c r="Y80" s="145"/>
      <c r="Z80" s="145"/>
    </row>
    <row r="81" spans="1:26" customFormat="1" x14ac:dyDescent="0.25">
      <c r="A81" s="184" t="s">
        <v>613</v>
      </c>
      <c r="B81" s="184"/>
      <c r="C81" s="184"/>
      <c r="D81" s="184"/>
      <c r="E81" s="184"/>
      <c r="F81" s="184"/>
      <c r="G81" s="184"/>
      <c r="H81" s="184"/>
      <c r="I81" s="184"/>
      <c r="J81" s="184"/>
      <c r="K81" s="184"/>
      <c r="L81" s="184"/>
      <c r="M81" s="184"/>
      <c r="N81" s="184"/>
      <c r="O81" s="184"/>
      <c r="P81" s="184"/>
      <c r="Q81" s="319"/>
      <c r="R81" s="320"/>
      <c r="S81" s="320"/>
      <c r="T81" s="3" t="s">
        <v>612</v>
      </c>
      <c r="U81" s="145"/>
      <c r="V81" s="145"/>
      <c r="W81" s="145"/>
      <c r="X81" s="145"/>
      <c r="Y81" s="145"/>
      <c r="Z81" s="145"/>
    </row>
    <row r="82" spans="1:26" customFormat="1" x14ac:dyDescent="0.25">
      <c r="A82" s="184" t="s">
        <v>611</v>
      </c>
      <c r="B82" s="184"/>
      <c r="C82" s="184"/>
      <c r="D82" s="184"/>
      <c r="E82" s="184"/>
      <c r="F82" s="184"/>
      <c r="G82" s="184"/>
      <c r="H82" s="184"/>
      <c r="I82" s="184"/>
      <c r="J82" s="184"/>
      <c r="K82" s="184"/>
      <c r="L82" s="184"/>
      <c r="M82" s="184"/>
      <c r="N82" s="184"/>
      <c r="O82" s="184"/>
      <c r="P82" s="184"/>
      <c r="Q82" s="183"/>
      <c r="R82" s="183"/>
      <c r="S82" s="183"/>
      <c r="T82" s="182"/>
      <c r="U82" s="145"/>
      <c r="V82" s="145"/>
      <c r="W82" s="145"/>
      <c r="X82" s="145"/>
      <c r="Y82" s="145"/>
      <c r="Z82" s="145"/>
    </row>
    <row r="83" spans="1:26" customFormat="1" x14ac:dyDescent="0.25">
      <c r="A83" s="145"/>
      <c r="B83" s="145"/>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row>
    <row r="84" spans="1:26" x14ac:dyDescent="0.25"/>
  </sheetData>
  <sheetProtection algorithmName="SHA-512" hashValue="Vk64i5UK4kOtrYwINGUm8wMIDWS7HiXHbdeAC1r1I61eGi5UVUtLqxGrA0uIDADSH5Hs4wDhPa/Zn21mp5FZoA==" saltValue="m6iVk0r78NSCxmAgq7OvGg==" spinCount="100000" sheet="1" formatColumns="0" formatRows="0" insertRows="0"/>
  <mergeCells count="83">
    <mergeCell ref="T56:T57"/>
    <mergeCell ref="L57:M57"/>
    <mergeCell ref="O54:R55"/>
    <mergeCell ref="A54:B56"/>
    <mergeCell ref="C54:C56"/>
    <mergeCell ref="D54:D55"/>
    <mergeCell ref="G54:N55"/>
    <mergeCell ref="I3:M3"/>
    <mergeCell ref="I4:J4"/>
    <mergeCell ref="I5:J5"/>
    <mergeCell ref="I6:J6"/>
    <mergeCell ref="A79:T79"/>
    <mergeCell ref="S54:S57"/>
    <mergeCell ref="T54:T55"/>
    <mergeCell ref="D56:F56"/>
    <mergeCell ref="G56:N56"/>
    <mergeCell ref="O56:R56"/>
    <mergeCell ref="F46:G46"/>
    <mergeCell ref="F47:G47"/>
    <mergeCell ref="E48:G48"/>
    <mergeCell ref="E49:G49"/>
    <mergeCell ref="F38:G38"/>
    <mergeCell ref="E54:F55"/>
    <mergeCell ref="Q81:S81"/>
    <mergeCell ref="C58:N59"/>
    <mergeCell ref="L60:N73"/>
    <mergeCell ref="L75:N76"/>
    <mergeCell ref="A77:B77"/>
    <mergeCell ref="L77:M77"/>
    <mergeCell ref="A78:B78"/>
    <mergeCell ref="A80:P80"/>
    <mergeCell ref="Q80:S80"/>
    <mergeCell ref="A52:T53"/>
    <mergeCell ref="F40:G40"/>
    <mergeCell ref="F41:G41"/>
    <mergeCell ref="F42:G42"/>
    <mergeCell ref="F43:G43"/>
    <mergeCell ref="F44:G44"/>
    <mergeCell ref="F45:G45"/>
    <mergeCell ref="F37:G37"/>
    <mergeCell ref="C25:D25"/>
    <mergeCell ref="E25:E26"/>
    <mergeCell ref="F25:G26"/>
    <mergeCell ref="F39:G39"/>
    <mergeCell ref="F32:G32"/>
    <mergeCell ref="F33:G33"/>
    <mergeCell ref="F34:G34"/>
    <mergeCell ref="F35:G35"/>
    <mergeCell ref="F36:G36"/>
    <mergeCell ref="A27:B29"/>
    <mergeCell ref="E27:E29"/>
    <mergeCell ref="F27:G29"/>
    <mergeCell ref="E30:E33"/>
    <mergeCell ref="F30:G30"/>
    <mergeCell ref="F31:G31"/>
    <mergeCell ref="H25:I25"/>
    <mergeCell ref="A26:B26"/>
    <mergeCell ref="A18:B22"/>
    <mergeCell ref="C18:E18"/>
    <mergeCell ref="C19:E19"/>
    <mergeCell ref="C20:E20"/>
    <mergeCell ref="C21:E21"/>
    <mergeCell ref="C22:E22"/>
    <mergeCell ref="B23:F24"/>
    <mergeCell ref="A25:B25"/>
    <mergeCell ref="A10:B16"/>
    <mergeCell ref="C10:E10"/>
    <mergeCell ref="C11:E11"/>
    <mergeCell ref="C12:E12"/>
    <mergeCell ref="C13:E13"/>
    <mergeCell ref="C14:E14"/>
    <mergeCell ref="C15:E15"/>
    <mergeCell ref="C16:E16"/>
    <mergeCell ref="A5:B5"/>
    <mergeCell ref="A6:B6"/>
    <mergeCell ref="A8:B8"/>
    <mergeCell ref="C8:F8"/>
    <mergeCell ref="A1:B1"/>
    <mergeCell ref="C1:F1"/>
    <mergeCell ref="A2:B2"/>
    <mergeCell ref="C2:F2"/>
    <mergeCell ref="A3:G3"/>
    <mergeCell ref="A4:B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8" tint="0.59999389629810485"/>
    <pageSetUpPr fitToPage="1"/>
  </sheetPr>
  <dimension ref="A1:N164"/>
  <sheetViews>
    <sheetView topLeftCell="C1" zoomScaleNormal="100" workbookViewId="0">
      <selection activeCell="G149" sqref="G149"/>
    </sheetView>
  </sheetViews>
  <sheetFormatPr defaultRowHeight="15" outlineLevelRow="1" x14ac:dyDescent="0.25"/>
  <cols>
    <col min="1" max="1" width="24.28515625" hidden="1" customWidth="1"/>
    <col min="2" max="2" width="39.5703125" hidden="1" customWidth="1"/>
    <col min="3" max="3" width="45.42578125" style="80" customWidth="1"/>
    <col min="4" max="4" width="21.42578125" hidden="1" customWidth="1"/>
    <col min="5" max="5" width="7" hidden="1" customWidth="1"/>
    <col min="6" max="6" width="29.42578125" customWidth="1"/>
    <col min="7" max="8" width="21.140625" customWidth="1"/>
    <col min="9" max="9" width="21.140625" hidden="1" customWidth="1"/>
    <col min="10" max="10" width="30.42578125" customWidth="1"/>
    <col min="11" max="11" width="21.140625" hidden="1" customWidth="1"/>
    <col min="12" max="12" width="22.5703125" customWidth="1"/>
    <col min="13" max="13" width="33.140625" customWidth="1"/>
    <col min="14" max="14" width="30.140625" customWidth="1"/>
  </cols>
  <sheetData>
    <row r="1" spans="1:14" x14ac:dyDescent="0.25">
      <c r="C1" s="110" t="s">
        <v>418</v>
      </c>
      <c r="D1" s="20"/>
    </row>
    <row r="2" spans="1:14" hidden="1" x14ac:dyDescent="0.25">
      <c r="C2" s="395" t="s">
        <v>106</v>
      </c>
      <c r="D2" s="396"/>
      <c r="E2" s="396"/>
      <c r="F2" s="396"/>
      <c r="G2" s="396"/>
      <c r="H2" s="396"/>
      <c r="I2" s="396"/>
      <c r="J2" s="396"/>
      <c r="K2" s="396"/>
      <c r="L2" s="396"/>
      <c r="M2" s="396"/>
      <c r="N2" s="397"/>
    </row>
    <row r="3" spans="1:14" hidden="1" x14ac:dyDescent="0.25">
      <c r="C3" s="84" t="s">
        <v>249</v>
      </c>
      <c r="E3" s="3"/>
      <c r="F3" s="66"/>
      <c r="G3" s="386" t="s">
        <v>291</v>
      </c>
      <c r="H3" s="387"/>
      <c r="I3" s="387"/>
      <c r="J3" s="387"/>
      <c r="K3" s="387"/>
      <c r="L3" s="387"/>
      <c r="M3" s="388"/>
      <c r="N3" s="75"/>
    </row>
    <row r="4" spans="1:14" hidden="1" x14ac:dyDescent="0.25">
      <c r="C4" s="84" t="s">
        <v>250</v>
      </c>
      <c r="E4" s="3"/>
      <c r="F4" s="67"/>
      <c r="G4" s="392" t="s">
        <v>292</v>
      </c>
      <c r="H4" s="393"/>
      <c r="I4" s="393"/>
      <c r="J4" s="393"/>
      <c r="K4" s="393"/>
      <c r="L4" s="393"/>
      <c r="M4" s="394"/>
      <c r="N4" s="75"/>
    </row>
    <row r="5" spans="1:14" hidden="1" x14ac:dyDescent="0.25">
      <c r="C5" s="84" t="s">
        <v>251</v>
      </c>
      <c r="E5" s="3"/>
      <c r="F5" s="67"/>
      <c r="G5" s="386" t="s">
        <v>293</v>
      </c>
      <c r="H5" s="387"/>
      <c r="I5" s="387"/>
      <c r="J5" s="387"/>
      <c r="K5" s="387"/>
      <c r="L5" s="387"/>
      <c r="M5" s="388"/>
      <c r="N5" s="75"/>
    </row>
    <row r="6" spans="1:14" hidden="1" x14ac:dyDescent="0.25">
      <c r="C6" s="84" t="s">
        <v>289</v>
      </c>
      <c r="E6" s="3"/>
      <c r="F6" s="67"/>
      <c r="G6" s="386" t="s">
        <v>294</v>
      </c>
      <c r="H6" s="387"/>
      <c r="I6" s="387"/>
      <c r="J6" s="387"/>
      <c r="K6" s="387"/>
      <c r="L6" s="387"/>
      <c r="M6" s="388"/>
      <c r="N6" s="75"/>
    </row>
    <row r="7" spans="1:14" hidden="1" x14ac:dyDescent="0.25">
      <c r="C7" s="84" t="s">
        <v>290</v>
      </c>
      <c r="E7" s="3"/>
      <c r="F7" s="67"/>
      <c r="G7" s="386" t="s">
        <v>295</v>
      </c>
      <c r="H7" s="387"/>
      <c r="I7" s="387"/>
      <c r="J7" s="387"/>
      <c r="K7" s="387"/>
      <c r="L7" s="387"/>
      <c r="M7" s="388"/>
      <c r="N7" s="75"/>
    </row>
    <row r="8" spans="1:14" hidden="1" x14ac:dyDescent="0.25">
      <c r="C8" s="81" t="s">
        <v>408</v>
      </c>
      <c r="E8" s="3"/>
      <c r="F8" s="67"/>
      <c r="G8" s="386" t="s">
        <v>409</v>
      </c>
      <c r="H8" s="387"/>
      <c r="I8" s="387"/>
      <c r="J8" s="387"/>
      <c r="K8" s="387"/>
      <c r="L8" s="387"/>
      <c r="M8" s="388"/>
      <c r="N8" s="75"/>
    </row>
    <row r="9" spans="1:14" hidden="1" x14ac:dyDescent="0.25">
      <c r="A9" s="20"/>
      <c r="C9" s="83"/>
      <c r="F9" s="20"/>
      <c r="G9" s="54"/>
      <c r="H9" s="54"/>
      <c r="I9" s="54"/>
      <c r="J9" s="54"/>
      <c r="K9" s="54"/>
      <c r="L9" s="54"/>
      <c r="M9" s="54"/>
      <c r="N9" s="54"/>
    </row>
    <row r="10" spans="1:14" ht="16.5" hidden="1" customHeight="1" x14ac:dyDescent="0.25">
      <c r="C10" s="383" t="s">
        <v>371</v>
      </c>
      <c r="D10" s="384"/>
      <c r="E10" s="384"/>
      <c r="F10" s="384"/>
      <c r="G10" s="384"/>
      <c r="H10" s="384"/>
      <c r="I10" s="384"/>
      <c r="J10" s="384"/>
      <c r="K10" s="384"/>
      <c r="L10" s="384"/>
      <c r="M10" s="384"/>
      <c r="N10" s="385"/>
    </row>
    <row r="11" spans="1:14" ht="16.5" hidden="1" customHeight="1" x14ac:dyDescent="0.25">
      <c r="C11" s="94" t="s">
        <v>351</v>
      </c>
      <c r="E11" s="95"/>
      <c r="F11" s="96"/>
      <c r="G11" s="97" t="s">
        <v>365</v>
      </c>
      <c r="H11" s="97"/>
      <c r="I11" s="97"/>
      <c r="J11" s="97"/>
      <c r="K11" s="97"/>
      <c r="L11" s="97"/>
      <c r="M11" s="98">
        <f>F11*Database!E19</f>
        <v>0</v>
      </c>
      <c r="N11" s="97" t="s">
        <v>357</v>
      </c>
    </row>
    <row r="12" spans="1:14" ht="16.5" hidden="1" customHeight="1" x14ac:dyDescent="0.25">
      <c r="C12" s="81" t="s">
        <v>402</v>
      </c>
      <c r="E12" s="64"/>
      <c r="F12" s="63"/>
      <c r="G12" s="3" t="s">
        <v>354</v>
      </c>
      <c r="H12" s="3"/>
      <c r="I12" s="3"/>
      <c r="J12" s="3"/>
      <c r="K12" s="3"/>
      <c r="L12" s="3"/>
      <c r="M12" s="65">
        <f>F12*Database!E137</f>
        <v>0</v>
      </c>
      <c r="N12" s="3" t="s">
        <v>357</v>
      </c>
    </row>
    <row r="13" spans="1:14" hidden="1" x14ac:dyDescent="0.25">
      <c r="C13" s="81" t="s">
        <v>352</v>
      </c>
      <c r="E13" s="65"/>
      <c r="F13" s="63"/>
      <c r="G13" s="3" t="s">
        <v>365</v>
      </c>
      <c r="H13" s="3"/>
      <c r="I13" s="3"/>
      <c r="J13" s="3"/>
      <c r="K13" s="3"/>
      <c r="L13" s="3"/>
      <c r="M13" s="65">
        <f>F13*Database!E138</f>
        <v>0</v>
      </c>
      <c r="N13" s="3" t="s">
        <v>357</v>
      </c>
    </row>
    <row r="14" spans="1:14" hidden="1" x14ac:dyDescent="0.25">
      <c r="C14" s="81" t="s">
        <v>353</v>
      </c>
      <c r="E14" s="65"/>
      <c r="F14" s="77"/>
      <c r="G14" s="18" t="s">
        <v>365</v>
      </c>
      <c r="H14" s="18"/>
      <c r="I14" s="18"/>
      <c r="J14" s="18"/>
      <c r="K14" s="18"/>
      <c r="L14" s="18"/>
      <c r="M14" s="65">
        <f>F14*Database!E139</f>
        <v>0</v>
      </c>
      <c r="N14" s="3" t="s">
        <v>357</v>
      </c>
    </row>
    <row r="15" spans="1:14" ht="33" hidden="1" customHeight="1" x14ac:dyDescent="0.25">
      <c r="C15" s="83"/>
      <c r="D15" s="20"/>
      <c r="F15" s="389" t="s">
        <v>379</v>
      </c>
      <c r="G15" s="390"/>
      <c r="H15" s="125"/>
      <c r="I15" s="125"/>
      <c r="J15" s="125"/>
      <c r="K15" s="125"/>
      <c r="L15" s="125"/>
      <c r="M15" s="76">
        <f>SUM(M11,M12,M13,M14)</f>
        <v>0</v>
      </c>
      <c r="N15" s="3" t="s">
        <v>357</v>
      </c>
    </row>
    <row r="16" spans="1:14" ht="15.75" customHeight="1" x14ac:dyDescent="0.25"/>
    <row r="17" spans="1:13" x14ac:dyDescent="0.25">
      <c r="C17" s="374" t="s">
        <v>451</v>
      </c>
      <c r="D17" s="374"/>
      <c r="E17" s="374"/>
      <c r="F17" s="374"/>
      <c r="G17" s="374"/>
      <c r="H17" s="374"/>
      <c r="I17" s="374"/>
      <c r="J17" s="374"/>
      <c r="K17" s="374"/>
      <c r="L17" s="374"/>
      <c r="M17" s="374"/>
    </row>
    <row r="18" spans="1:13" x14ac:dyDescent="0.25">
      <c r="A18" s="2" t="s">
        <v>372</v>
      </c>
      <c r="B18" s="74" t="s">
        <v>135</v>
      </c>
      <c r="C18" s="85" t="s">
        <v>373</v>
      </c>
      <c r="D18" s="74" t="s">
        <v>134</v>
      </c>
      <c r="E18" s="74" t="s">
        <v>107</v>
      </c>
      <c r="F18" s="74" t="s">
        <v>410</v>
      </c>
      <c r="G18" s="74" t="s">
        <v>411</v>
      </c>
      <c r="H18" s="74" t="s">
        <v>452</v>
      </c>
      <c r="I18" s="74"/>
      <c r="J18" s="74" t="s">
        <v>536</v>
      </c>
      <c r="K18" s="74"/>
      <c r="L18" s="74" t="s">
        <v>555</v>
      </c>
      <c r="M18" s="74" t="s">
        <v>539</v>
      </c>
    </row>
    <row r="19" spans="1:13" x14ac:dyDescent="0.25">
      <c r="C19" s="375" t="s">
        <v>14</v>
      </c>
      <c r="D19" s="376"/>
      <c r="E19" s="376"/>
      <c r="F19" s="376"/>
      <c r="G19" s="376"/>
      <c r="H19" s="376"/>
      <c r="I19" s="376"/>
      <c r="J19" s="376"/>
      <c r="K19" s="376"/>
      <c r="L19" s="376"/>
      <c r="M19" s="377"/>
    </row>
    <row r="20" spans="1:13" x14ac:dyDescent="0.25">
      <c r="C20" s="371" t="s">
        <v>27</v>
      </c>
      <c r="D20" s="372"/>
      <c r="E20" s="372"/>
      <c r="F20" s="372"/>
      <c r="G20" s="372"/>
      <c r="H20" s="372"/>
      <c r="I20" s="372"/>
      <c r="J20" s="372"/>
      <c r="K20" s="372"/>
      <c r="L20" s="372"/>
      <c r="M20" s="373"/>
    </row>
    <row r="21" spans="1:13" ht="15" customHeight="1" outlineLevel="1" x14ac:dyDescent="0.25">
      <c r="A21" s="3" t="s">
        <v>108</v>
      </c>
      <c r="B21" s="3" t="s">
        <v>27</v>
      </c>
      <c r="C21" s="81" t="s">
        <v>27</v>
      </c>
      <c r="D21" s="3" t="str">
        <f t="shared" ref="D21:D27" si="0">CONCATENATE(A21,B21,C21)</f>
        <v>Concrete_ComponentsAdmixtureAdmixture</v>
      </c>
      <c r="E21" s="3">
        <f>IF(OR(A21="",B21="",C21=""),"Pls make selection",IFERROR(VLOOKUP(D21,Database!$D$2:$G$139,4,FALSE),"Pls correct selection"))</f>
        <v>1.67</v>
      </c>
      <c r="F21" s="123"/>
      <c r="G21" s="122" t="s">
        <v>356</v>
      </c>
      <c r="H21" s="122"/>
      <c r="I21" s="131" t="str">
        <f>IFERROR(VLOOKUP(H21,Transport!$A$3:$C$24,3,FALSE),"")</f>
        <v/>
      </c>
      <c r="J21" s="122"/>
      <c r="K21" s="131" t="str">
        <f>IFERROR(VLOOKUP(J21,Transport!$E$3:$G$6,3,FALSE),"")</f>
        <v/>
      </c>
      <c r="L21" s="3" t="str">
        <f>IFERROR(F21*((I21*K21)+Transport!$M$3)/1000,"")</f>
        <v/>
      </c>
      <c r="M21" s="124" t="str">
        <f t="shared" ref="M21:M27" si="1">IFERROR(E21*F21+L21,"")</f>
        <v/>
      </c>
    </row>
    <row r="22" spans="1:13" ht="15" customHeight="1" outlineLevel="1" x14ac:dyDescent="0.25">
      <c r="A22" s="3" t="s">
        <v>108</v>
      </c>
      <c r="B22" s="3" t="s">
        <v>27</v>
      </c>
      <c r="C22" s="81" t="s">
        <v>150</v>
      </c>
      <c r="D22" s="3" t="str">
        <f t="shared" si="0"/>
        <v>Concrete_ComponentsAdmixtureAir entrainers</v>
      </c>
      <c r="E22" s="3">
        <f>IF(OR(A22="",B22="",C22=""),"Pls make selection",IFERROR(VLOOKUP(D22,Database!$D$2:$G$139,4,FALSE),"Pls correct selection"))</f>
        <v>0.53</v>
      </c>
      <c r="F22" s="123"/>
      <c r="G22" s="122" t="s">
        <v>356</v>
      </c>
      <c r="H22" s="122"/>
      <c r="I22" s="131" t="str">
        <f>IFERROR(VLOOKUP(H22,Transport!$A$3:$C$24,3,FALSE),"")</f>
        <v/>
      </c>
      <c r="J22" s="122"/>
      <c r="K22" s="131" t="str">
        <f>IFERROR(VLOOKUP(J22,Transport!$E$3:$G$6,3,FALSE),"")</f>
        <v/>
      </c>
      <c r="L22" s="3" t="str">
        <f>IFERROR(F22*((I22*K22)+Transport!$M$3)/1000,"")</f>
        <v/>
      </c>
      <c r="M22" s="124" t="str">
        <f t="shared" si="1"/>
        <v/>
      </c>
    </row>
    <row r="23" spans="1:13" ht="15" customHeight="1" outlineLevel="1" x14ac:dyDescent="0.25">
      <c r="A23" s="3" t="s">
        <v>108</v>
      </c>
      <c r="B23" s="3" t="s">
        <v>27</v>
      </c>
      <c r="C23" s="81" t="s">
        <v>151</v>
      </c>
      <c r="D23" s="3" t="str">
        <f t="shared" si="0"/>
        <v>Concrete_ComponentsAdmixtureHardening Accelerators</v>
      </c>
      <c r="E23" s="3">
        <f>IF(OR(A23="",B23="",C23=""),"Pls make selection",IFERROR(VLOOKUP(D23,Database!$D$2:$G$139,4,FALSE),"Pls correct selection"))</f>
        <v>2.2799999999999998</v>
      </c>
      <c r="F23" s="123"/>
      <c r="G23" s="122" t="s">
        <v>356</v>
      </c>
      <c r="H23" s="122"/>
      <c r="I23" s="131" t="str">
        <f>IFERROR(VLOOKUP(H23,Transport!$A$3:$C$24,3,FALSE),"")</f>
        <v/>
      </c>
      <c r="J23" s="122"/>
      <c r="K23" s="131" t="str">
        <f>IFERROR(VLOOKUP(J23,Transport!$E$3:$G$6,3,FALSE),"")</f>
        <v/>
      </c>
      <c r="L23" s="3" t="str">
        <f>IFERROR(F23*((I23*K23)+Transport!$M$3)/1000,"")</f>
        <v/>
      </c>
      <c r="M23" s="124" t="str">
        <f t="shared" si="1"/>
        <v/>
      </c>
    </row>
    <row r="24" spans="1:13" ht="14.25" customHeight="1" outlineLevel="1" x14ac:dyDescent="0.25">
      <c r="A24" s="3" t="s">
        <v>108</v>
      </c>
      <c r="B24" s="3" t="s">
        <v>27</v>
      </c>
      <c r="C24" s="81" t="s">
        <v>152</v>
      </c>
      <c r="D24" s="3" t="str">
        <f t="shared" si="0"/>
        <v>Concrete_ComponentsAdmixturePlasticisers and superplasticisers</v>
      </c>
      <c r="E24" s="3">
        <f>IF(OR(A24="",B24="",C24=""),"Pls make selection",IFERROR(VLOOKUP(D24,Database!$D$2:$G$139,4,FALSE),"Pls correct selection"))</f>
        <v>1.88</v>
      </c>
      <c r="F24" s="123"/>
      <c r="G24" s="122" t="s">
        <v>356</v>
      </c>
      <c r="H24" s="122"/>
      <c r="I24" s="131" t="str">
        <f>IFERROR(VLOOKUP(H24,Transport!$A$3:$C$24,3,FALSE),"")</f>
        <v/>
      </c>
      <c r="J24" s="122"/>
      <c r="K24" s="131" t="str">
        <f>IFERROR(VLOOKUP(J24,Transport!$E$3:$G$6,3,FALSE),"")</f>
        <v/>
      </c>
      <c r="L24" s="3" t="str">
        <f>IFERROR(F24*((I24*K24)+Transport!$M$3)/1000,"")</f>
        <v/>
      </c>
      <c r="M24" s="124" t="str">
        <f t="shared" si="1"/>
        <v/>
      </c>
    </row>
    <row r="25" spans="1:13" ht="15" customHeight="1" outlineLevel="1" x14ac:dyDescent="0.25">
      <c r="A25" s="3" t="s">
        <v>108</v>
      </c>
      <c r="B25" s="3" t="s">
        <v>27</v>
      </c>
      <c r="C25" s="81" t="s">
        <v>153</v>
      </c>
      <c r="D25" s="3" t="str">
        <f t="shared" si="0"/>
        <v>Concrete_ComponentsAdmixtureRetarders</v>
      </c>
      <c r="E25" s="3">
        <f>IF(OR(A25="",B25="",C25=""),"Pls make selection",IFERROR(VLOOKUP(D25,Database!$D$2:$G$139,4,FALSE),"Pls correct selection"))</f>
        <v>1.31</v>
      </c>
      <c r="F25" s="123"/>
      <c r="G25" s="122" t="s">
        <v>356</v>
      </c>
      <c r="H25" s="122"/>
      <c r="I25" s="131" t="str">
        <f>IFERROR(VLOOKUP(H25,Transport!$A$3:$C$24,3,FALSE),"")</f>
        <v/>
      </c>
      <c r="J25" s="122"/>
      <c r="K25" s="131" t="str">
        <f>IFERROR(VLOOKUP(J25,Transport!$E$3:$G$6,3,FALSE),"")</f>
        <v/>
      </c>
      <c r="L25" s="3" t="str">
        <f>IFERROR(F25*((I25*K25)+Transport!$M$3)/1000,"")</f>
        <v/>
      </c>
      <c r="M25" s="124" t="str">
        <f t="shared" si="1"/>
        <v/>
      </c>
    </row>
    <row r="26" spans="1:13" ht="15" customHeight="1" outlineLevel="1" x14ac:dyDescent="0.25">
      <c r="A26" s="3" t="s">
        <v>108</v>
      </c>
      <c r="B26" s="3" t="s">
        <v>27</v>
      </c>
      <c r="C26" s="81" t="s">
        <v>154</v>
      </c>
      <c r="D26" s="3" t="str">
        <f t="shared" si="0"/>
        <v>Concrete_ComponentsAdmixtureSet Accelerators</v>
      </c>
      <c r="E26" s="3">
        <f>IF(OR(A26="",B26="",C26=""),"Pls make selection",IFERROR(VLOOKUP(D26,Database!$D$2:$G$139,4,FALSE),"Pls correct selection"))</f>
        <v>1.33</v>
      </c>
      <c r="F26" s="123"/>
      <c r="G26" s="122" t="s">
        <v>356</v>
      </c>
      <c r="H26" s="122"/>
      <c r="I26" s="131" t="str">
        <f>IFERROR(VLOOKUP(H26,Transport!$A$3:$C$24,3,FALSE),"")</f>
        <v/>
      </c>
      <c r="J26" s="122"/>
      <c r="K26" s="131" t="str">
        <f>IFERROR(VLOOKUP(J26,Transport!$E$3:$G$6,3,FALSE),"")</f>
        <v/>
      </c>
      <c r="L26" s="3" t="str">
        <f>IFERROR(F26*((I26*K26)+Transport!$M$3)/1000,"")</f>
        <v/>
      </c>
      <c r="M26" s="124" t="str">
        <f t="shared" si="1"/>
        <v/>
      </c>
    </row>
    <row r="27" spans="1:13" ht="15" customHeight="1" outlineLevel="1" x14ac:dyDescent="0.25">
      <c r="A27" s="3" t="s">
        <v>108</v>
      </c>
      <c r="B27" s="3" t="s">
        <v>27</v>
      </c>
      <c r="C27" s="81" t="s">
        <v>155</v>
      </c>
      <c r="D27" s="3" t="str">
        <f t="shared" si="0"/>
        <v>Concrete_ComponentsAdmixtureWater Resisting</v>
      </c>
      <c r="E27" s="3">
        <f>IF(OR(A27="",B27="",C27=""),"Pls make selection",IFERROR(VLOOKUP(D27,Database!$D$2:$G$139,4,FALSE),"Pls correct selection"))</f>
        <v>2.67</v>
      </c>
      <c r="F27" s="123"/>
      <c r="G27" s="122" t="s">
        <v>356</v>
      </c>
      <c r="H27" s="122"/>
      <c r="I27" s="131" t="str">
        <f>IFERROR(VLOOKUP(H27,Transport!$A$3:$C$24,3,FALSE),"")</f>
        <v/>
      </c>
      <c r="J27" s="122"/>
      <c r="K27" s="131" t="str">
        <f>IFERROR(VLOOKUP(J27,Transport!$E$3:$G$6,3,FALSE),"")</f>
        <v/>
      </c>
      <c r="L27" s="3" t="str">
        <f>IFERROR(F27*((I27*K27)+Transport!$M$3)/1000,"")</f>
        <v/>
      </c>
      <c r="M27" s="124" t="str">
        <f t="shared" si="1"/>
        <v/>
      </c>
    </row>
    <row r="28" spans="1:13" x14ac:dyDescent="0.25">
      <c r="C28" s="371" t="s">
        <v>28</v>
      </c>
      <c r="D28" s="372"/>
      <c r="E28" s="372"/>
      <c r="F28" s="372"/>
      <c r="G28" s="372"/>
      <c r="H28" s="372"/>
      <c r="I28" s="372"/>
      <c r="J28" s="372"/>
      <c r="K28" s="372"/>
      <c r="L28" s="372"/>
      <c r="M28" s="373"/>
    </row>
    <row r="29" spans="1:13" ht="16.5" customHeight="1" outlineLevel="1" x14ac:dyDescent="0.25">
      <c r="A29" s="3" t="s">
        <v>108</v>
      </c>
      <c r="B29" s="3" t="s">
        <v>28</v>
      </c>
      <c r="C29" s="81" t="s">
        <v>29</v>
      </c>
      <c r="D29" s="3" t="str">
        <f>CONCATENATE(A29,B29,C29)</f>
        <v>Concrete_ComponentsCementOrdinary Portland Cement (OPC)</v>
      </c>
      <c r="E29" s="3">
        <f>IF(OR(A29="",B29="",C29=""),"Pls make selection",IFERROR(VLOOKUP(D29,Database!$D$2:$G$139,4,FALSE),"Pls correct selection"))</f>
        <v>0.91200000000000003</v>
      </c>
      <c r="F29" s="123"/>
      <c r="G29" s="122" t="s">
        <v>356</v>
      </c>
      <c r="H29" s="122"/>
      <c r="I29" s="131" t="str">
        <f>IFERROR(VLOOKUP(H29,Transport!$A$3:$C$24,3,FALSE),"")</f>
        <v/>
      </c>
      <c r="J29" s="122"/>
      <c r="K29" s="131" t="str">
        <f>IFERROR(VLOOKUP(J29,Transport!$E$3:$G$6,3,FALSE),"")</f>
        <v/>
      </c>
      <c r="L29" s="3" t="str">
        <f>IFERROR(F29*((I29*K29)+Transport!$M$3)/1000,"")</f>
        <v/>
      </c>
      <c r="M29" s="124" t="str">
        <f t="shared" ref="M29:M33" si="2">IFERROR(E29*F29+L29,"")</f>
        <v/>
      </c>
    </row>
    <row r="30" spans="1:13" ht="15" customHeight="1" outlineLevel="1" x14ac:dyDescent="0.25">
      <c r="A30" s="3" t="s">
        <v>108</v>
      </c>
      <c r="B30" s="3" t="s">
        <v>28</v>
      </c>
      <c r="C30" s="81" t="s">
        <v>38</v>
      </c>
      <c r="D30" s="3" t="str">
        <f>CONCATENATE(A30,B30,C30)</f>
        <v>Concrete_ComponentsCementFly Ash</v>
      </c>
      <c r="E30" s="3">
        <f>IF(OR(A30="",B30="",C30=""),"Pls make selection",IFERROR(VLOOKUP(D30,Database!$D$2:$G$139,4,FALSE),"Pls correct selection"))</f>
        <v>4.4091999999999999E-2</v>
      </c>
      <c r="F30" s="123"/>
      <c r="G30" s="122" t="s">
        <v>356</v>
      </c>
      <c r="H30" s="122"/>
      <c r="I30" s="131" t="str">
        <f>IFERROR(VLOOKUP(H30,Transport!$A$3:$C$24,3,FALSE),"")</f>
        <v/>
      </c>
      <c r="J30" s="122"/>
      <c r="K30" s="131" t="str">
        <f>IFERROR(VLOOKUP(J30,Transport!$E$3:$G$6,3,FALSE),"")</f>
        <v/>
      </c>
      <c r="L30" s="3" t="str">
        <f>IFERROR(F30*((I30*K30)+Transport!$M$3)/1000,"")</f>
        <v/>
      </c>
      <c r="M30" s="124" t="str">
        <f t="shared" si="2"/>
        <v/>
      </c>
    </row>
    <row r="31" spans="1:13" ht="15" customHeight="1" outlineLevel="1" x14ac:dyDescent="0.25">
      <c r="A31" s="3" t="s">
        <v>108</v>
      </c>
      <c r="B31" s="3" t="s">
        <v>28</v>
      </c>
      <c r="C31" s="81" t="s">
        <v>33</v>
      </c>
      <c r="D31" s="3" t="str">
        <f>CONCATENATE(A31,B31,C31)</f>
        <v>Concrete_ComponentsCementGround-Granulated Blast-Furnace Slag (GGBS)</v>
      </c>
      <c r="E31" s="3">
        <f>IF(OR(A31="",B31="",C31=""),"Pls make selection",IFERROR(VLOOKUP(D31,Database!$D$2:$G$139,4,FALSE),"Pls correct selection"))</f>
        <v>6.7000000000000004E-2</v>
      </c>
      <c r="F31" s="123"/>
      <c r="G31" s="122" t="s">
        <v>356</v>
      </c>
      <c r="H31" s="122"/>
      <c r="I31" s="131" t="str">
        <f>IFERROR(VLOOKUP(H31,Transport!$A$3:$C$24,3,FALSE),"")</f>
        <v/>
      </c>
      <c r="J31" s="122"/>
      <c r="K31" s="131" t="str">
        <f>IFERROR(VLOOKUP(J31,Transport!$E$3:$G$6,3,FALSE),"")</f>
        <v/>
      </c>
      <c r="L31" s="3" t="str">
        <f>IFERROR(F31*((I31*K31)+Transport!$M$3)/1000,"")</f>
        <v/>
      </c>
      <c r="M31" s="124" t="str">
        <f t="shared" si="2"/>
        <v/>
      </c>
    </row>
    <row r="32" spans="1:13" ht="15" customHeight="1" outlineLevel="1" x14ac:dyDescent="0.25">
      <c r="A32" s="3" t="s">
        <v>108</v>
      </c>
      <c r="B32" s="3" t="s">
        <v>28</v>
      </c>
      <c r="C32" s="81" t="s">
        <v>37</v>
      </c>
      <c r="D32" s="3" t="str">
        <f>CONCATENATE(A32,B32,C32)</f>
        <v>Concrete_ComponentsCementLimestones</v>
      </c>
      <c r="E32" s="3">
        <f>IF(OR(A32="",B32="",C32=""),"Pls make selection",IFERROR(VLOOKUP(D32,Database!$D$2:$G$139,4,FALSE),"Pls correct selection"))</f>
        <v>0.09</v>
      </c>
      <c r="F32" s="123"/>
      <c r="G32" s="122" t="s">
        <v>356</v>
      </c>
      <c r="H32" s="122"/>
      <c r="I32" s="131" t="str">
        <f>IFERROR(VLOOKUP(H32,Transport!$A$3:$C$24,3,FALSE),"")</f>
        <v/>
      </c>
      <c r="J32" s="122"/>
      <c r="K32" s="131" t="str">
        <f>IFERROR(VLOOKUP(J32,Transport!$E$3:$G$6,3,FALSE),"")</f>
        <v/>
      </c>
      <c r="L32" s="3" t="str">
        <f>IFERROR(F32*((I32*K32)+Transport!$M$3)/1000,"")</f>
        <v/>
      </c>
      <c r="M32" s="124" t="str">
        <f t="shared" si="2"/>
        <v/>
      </c>
    </row>
    <row r="33" spans="1:13" ht="15" customHeight="1" outlineLevel="1" x14ac:dyDescent="0.25">
      <c r="A33" s="3" t="s">
        <v>108</v>
      </c>
      <c r="B33" s="3" t="s">
        <v>28</v>
      </c>
      <c r="C33" s="81" t="s">
        <v>35</v>
      </c>
      <c r="D33" s="3" t="str">
        <f>CONCATENATE(A33,B33,C33)</f>
        <v>Concrete_ComponentsCementLimestones Fines</v>
      </c>
      <c r="E33" s="3">
        <f>IF(OR(A33="",B33="",C33=""),"Pls make selection",IFERROR(VLOOKUP(D33,Database!$D$2:$G$139,4,FALSE),"Pls correct selection"))</f>
        <v>7.4999999999999997E-2</v>
      </c>
      <c r="F33" s="123"/>
      <c r="G33" s="122" t="s">
        <v>356</v>
      </c>
      <c r="H33" s="122"/>
      <c r="I33" s="131" t="str">
        <f>IFERROR(VLOOKUP(H33,Transport!$A$3:$C$24,3,FALSE),"")</f>
        <v/>
      </c>
      <c r="J33" s="122"/>
      <c r="K33" s="131" t="str">
        <f>IFERROR(VLOOKUP(J33,Transport!$E$3:$G$6,3,FALSE),"")</f>
        <v/>
      </c>
      <c r="L33" s="3" t="str">
        <f>IFERROR(F33*((I33*K33)+Transport!$M$3)/1000,"")</f>
        <v/>
      </c>
      <c r="M33" s="124" t="str">
        <f t="shared" si="2"/>
        <v/>
      </c>
    </row>
    <row r="34" spans="1:13" x14ac:dyDescent="0.25">
      <c r="C34" s="371" t="s">
        <v>296</v>
      </c>
      <c r="D34" s="372"/>
      <c r="E34" s="372"/>
      <c r="F34" s="372"/>
      <c r="G34" s="372"/>
      <c r="H34" s="372"/>
      <c r="I34" s="372"/>
      <c r="J34" s="372"/>
      <c r="K34" s="372"/>
      <c r="L34" s="372"/>
      <c r="M34" s="373"/>
    </row>
    <row r="35" spans="1:13" ht="16.5" customHeight="1" outlineLevel="1" x14ac:dyDescent="0.25">
      <c r="A35" s="3" t="s">
        <v>108</v>
      </c>
      <c r="B35" s="3" t="s">
        <v>110</v>
      </c>
      <c r="C35" s="81" t="s">
        <v>247</v>
      </c>
      <c r="D35" s="3" t="str">
        <f>CONCATENATE(A35,B35,C35)</f>
        <v>Concrete_ComponentsCoarse_aggregatesRecycled_Concrete_Aggregates_(RCA)</v>
      </c>
      <c r="E35" s="3">
        <f>IF(OR(A35="",B35="",C35=""),"Pls make selection",IFERROR(VLOOKUP(D35,Database!$D$2:$G$139,4,FALSE),"Pls correct selection"))</f>
        <v>6.6699999999999997E-3</v>
      </c>
      <c r="F35" s="123"/>
      <c r="G35" s="122" t="s">
        <v>356</v>
      </c>
      <c r="H35" s="122"/>
      <c r="I35" s="131" t="str">
        <f>IFERROR(VLOOKUP(H35,Transport!$A$3:$C$24,3,FALSE),"")</f>
        <v/>
      </c>
      <c r="J35" s="122"/>
      <c r="K35" s="131" t="str">
        <f>IFERROR(VLOOKUP(J35,Transport!$E$3:$G$6,3,FALSE),"")</f>
        <v/>
      </c>
      <c r="L35" s="3" t="str">
        <f>IFERROR(F35*((I35*K35)+Transport!$M$3)/1000,"")</f>
        <v/>
      </c>
      <c r="M35" s="124" t="str">
        <f t="shared" ref="M35:M37" si="3">IFERROR(E35*F35+L35,"")</f>
        <v/>
      </c>
    </row>
    <row r="36" spans="1:13" ht="15" customHeight="1" outlineLevel="1" x14ac:dyDescent="0.25">
      <c r="A36" s="3" t="s">
        <v>108</v>
      </c>
      <c r="B36" s="3" t="s">
        <v>110</v>
      </c>
      <c r="C36" s="81" t="s">
        <v>16</v>
      </c>
      <c r="D36" s="3" t="str">
        <f>CONCATENATE(A36,B36,C36)</f>
        <v>Concrete_ComponentsCoarse_aggregatesGranite</v>
      </c>
      <c r="E36" s="3">
        <f>IF(OR(A36="",B36="",C36=""),"Pls make selection",IFERROR(VLOOKUP(D36,Database!$D$2:$G$139,4,FALSE),"Pls correct selection"))</f>
        <v>1.188E-2</v>
      </c>
      <c r="F36" s="123"/>
      <c r="G36" s="122" t="s">
        <v>356</v>
      </c>
      <c r="H36" s="122"/>
      <c r="I36" s="131" t="str">
        <f>IFERROR(VLOOKUP(H36,Transport!$A$3:$C$24,3,FALSE),"")</f>
        <v/>
      </c>
      <c r="J36" s="122"/>
      <c r="K36" s="131" t="str">
        <f>IFERROR(VLOOKUP(J36,Transport!$E$3:$G$6,3,FALSE),"")</f>
        <v/>
      </c>
      <c r="L36" s="3" t="str">
        <f>IFERROR(F36*((I36*K36)+Transport!$M$3)/1000,"")</f>
        <v/>
      </c>
      <c r="M36" s="124" t="str">
        <f t="shared" si="3"/>
        <v/>
      </c>
    </row>
    <row r="37" spans="1:13" ht="15" customHeight="1" outlineLevel="1" x14ac:dyDescent="0.25">
      <c r="A37" s="3" t="s">
        <v>108</v>
      </c>
      <c r="B37" s="3" t="s">
        <v>110</v>
      </c>
      <c r="C37" s="81" t="s">
        <v>393</v>
      </c>
      <c r="D37" s="3" t="str">
        <f>CONCATENATE(A37,B37,C37)</f>
        <v>Concrete_ComponentsCoarse_aggregatesAggregates</v>
      </c>
      <c r="E37" s="3">
        <f>IF(OR(A37="",B37="",C37=""),"Pls make selection",IFERROR(VLOOKUP(D37,Database!$D$2:$G$139,4,FALSE),"Pls correct selection"))</f>
        <v>4.7999999999999996E-3</v>
      </c>
      <c r="F37" s="123"/>
      <c r="G37" s="122" t="s">
        <v>356</v>
      </c>
      <c r="H37" s="122"/>
      <c r="I37" s="131" t="str">
        <f>IFERROR(VLOOKUP(H37,Transport!$A$3:$C$24,3,FALSE),"")</f>
        <v/>
      </c>
      <c r="J37" s="122"/>
      <c r="K37" s="131" t="str">
        <f>IFERROR(VLOOKUP(J37,Transport!$E$3:$G$6,3,FALSE),"")</f>
        <v/>
      </c>
      <c r="L37" s="3" t="str">
        <f>IFERROR(F37*((I37*K37)+Transport!$M$3)/1000,"")</f>
        <v/>
      </c>
      <c r="M37" s="124" t="str">
        <f t="shared" si="3"/>
        <v/>
      </c>
    </row>
    <row r="38" spans="1:13" x14ac:dyDescent="0.25">
      <c r="C38" s="371" t="s">
        <v>297</v>
      </c>
      <c r="D38" s="372"/>
      <c r="E38" s="372"/>
      <c r="F38" s="372"/>
      <c r="G38" s="372"/>
      <c r="H38" s="372"/>
      <c r="I38" s="372"/>
      <c r="J38" s="372"/>
      <c r="K38" s="372"/>
      <c r="L38" s="372"/>
      <c r="M38" s="373"/>
    </row>
    <row r="39" spans="1:13" ht="15" customHeight="1" outlineLevel="1" x14ac:dyDescent="0.25">
      <c r="A39" s="3" t="s">
        <v>108</v>
      </c>
      <c r="B39" s="3" t="s">
        <v>111</v>
      </c>
      <c r="C39" s="81" t="s">
        <v>248</v>
      </c>
      <c r="D39" s="3" t="str">
        <f>CONCATENATE(A39,B39,C39)</f>
        <v>Concrete_ComponentsFine_aggregatesWashed_Copper_Slag_(WCS)</v>
      </c>
      <c r="E39" s="3">
        <f>IF(OR(A39="",B39="",C39=""),"Pls make selection",IFERROR(VLOOKUP(D39,Database!$D$2:$G$139,4,FALSE),"Pls correct selection"))</f>
        <v>0.28184999999999999</v>
      </c>
      <c r="F39" s="123"/>
      <c r="G39" s="122" t="s">
        <v>356</v>
      </c>
      <c r="H39" s="122"/>
      <c r="I39" s="131" t="str">
        <f>IFERROR(VLOOKUP(H39,Transport!$A$3:$C$24,3,FALSE),"")</f>
        <v/>
      </c>
      <c r="J39" s="122"/>
      <c r="K39" s="131" t="str">
        <f>IFERROR(VLOOKUP(J39,Transport!$E$3:$G$6,3,FALSE),"")</f>
        <v/>
      </c>
      <c r="L39" s="3" t="str">
        <f>IFERROR(F39*((I39*K39)+Transport!$M$3)/1000,"")</f>
        <v/>
      </c>
      <c r="M39" s="124" t="str">
        <f t="shared" ref="M39:M40" si="4">IFERROR(E39*F39+L39,"")</f>
        <v/>
      </c>
    </row>
    <row r="40" spans="1:13" ht="15" customHeight="1" outlineLevel="1" x14ac:dyDescent="0.25">
      <c r="A40" s="3" t="s">
        <v>108</v>
      </c>
      <c r="B40" s="3" t="s">
        <v>111</v>
      </c>
      <c r="C40" s="81" t="s">
        <v>21</v>
      </c>
      <c r="D40" s="3" t="str">
        <f>CONCATENATE(A40,B40,C40)</f>
        <v>Concrete_ComponentsFine_aggregatesSand</v>
      </c>
      <c r="E40" s="3">
        <f>IF(OR(A40="",B40="",C40=""),"Pls make selection",IFERROR(VLOOKUP(D40,Database!$D$2:$G$139,4,FALSE),"Pls correct selection"))</f>
        <v>4.3800000000000002E-3</v>
      </c>
      <c r="F40" s="123"/>
      <c r="G40" s="122" t="s">
        <v>356</v>
      </c>
      <c r="H40" s="122"/>
      <c r="I40" s="131" t="str">
        <f>IFERROR(VLOOKUP(H40,Transport!$A$3:$C$24,3,FALSE),"")</f>
        <v/>
      </c>
      <c r="J40" s="122"/>
      <c r="K40" s="131" t="str">
        <f>IFERROR(VLOOKUP(J40,Transport!$E$3:$G$6,3,FALSE),"")</f>
        <v/>
      </c>
      <c r="L40" s="3" t="str">
        <f>IFERROR(F40*((I40*K40)+Transport!$M$3)/1000,"")</f>
        <v/>
      </c>
      <c r="M40" s="124" t="str">
        <f t="shared" si="4"/>
        <v/>
      </c>
    </row>
    <row r="41" spans="1:13" x14ac:dyDescent="0.25">
      <c r="C41" s="371" t="s">
        <v>112</v>
      </c>
      <c r="D41" s="372"/>
      <c r="E41" s="372"/>
      <c r="F41" s="372"/>
      <c r="G41" s="372"/>
      <c r="H41" s="372"/>
      <c r="I41" s="372"/>
      <c r="J41" s="372"/>
      <c r="K41" s="372"/>
      <c r="L41" s="372"/>
      <c r="M41" s="373"/>
    </row>
    <row r="42" spans="1:13" outlineLevel="1" x14ac:dyDescent="0.25">
      <c r="A42" s="3" t="s">
        <v>108</v>
      </c>
      <c r="B42" s="3" t="s">
        <v>112</v>
      </c>
      <c r="C42" s="81" t="s">
        <v>112</v>
      </c>
      <c r="D42" s="3" t="str">
        <f>CONCATENATE(A42,B42,C42)</f>
        <v>Concrete_ComponentsWaterWater</v>
      </c>
      <c r="E42" s="3">
        <f>IF(OR(A42="",B42="",C42=""),"Pls make selection",IFERROR(VLOOKUP(D42,Database!$D$2:$G$139,4,FALSE),"Pls correct selection"))</f>
        <v>7.0000000000000001E-3</v>
      </c>
      <c r="F42" s="123"/>
      <c r="G42" s="122" t="s">
        <v>356</v>
      </c>
      <c r="H42" s="378"/>
      <c r="I42" s="379"/>
      <c r="J42" s="379"/>
      <c r="K42" s="379"/>
      <c r="L42" s="380"/>
      <c r="M42" s="103">
        <f t="shared" ref="M42" si="5">IFERROR(E42*F42,"")</f>
        <v>0</v>
      </c>
    </row>
    <row r="43" spans="1:13" x14ac:dyDescent="0.25">
      <c r="C43" s="375" t="s">
        <v>298</v>
      </c>
      <c r="D43" s="376"/>
      <c r="E43" s="376"/>
      <c r="F43" s="376"/>
      <c r="G43" s="376"/>
      <c r="H43" s="376"/>
      <c r="I43" s="376"/>
      <c r="J43" s="376"/>
      <c r="K43" s="376"/>
      <c r="L43" s="376"/>
      <c r="M43" s="377"/>
    </row>
    <row r="44" spans="1:13" x14ac:dyDescent="0.25">
      <c r="C44" s="371" t="s">
        <v>76</v>
      </c>
      <c r="D44" s="372"/>
      <c r="E44" s="372"/>
      <c r="F44" s="372"/>
      <c r="G44" s="372"/>
      <c r="H44" s="372"/>
      <c r="I44" s="372"/>
      <c r="J44" s="372"/>
      <c r="K44" s="372"/>
      <c r="L44" s="372"/>
      <c r="M44" s="373"/>
    </row>
    <row r="45" spans="1:13" ht="15" customHeight="1" outlineLevel="1" x14ac:dyDescent="0.25">
      <c r="A45" s="3" t="s">
        <v>109</v>
      </c>
      <c r="B45" s="3" t="s">
        <v>115</v>
      </c>
      <c r="C45" s="81" t="s">
        <v>77</v>
      </c>
      <c r="D45" s="3" t="str">
        <f t="shared" ref="D45:D52" si="6">CONCATENATE(A45,B45,C45)</f>
        <v>Concrete_GeneralConcrete_NaturalGrade 20</v>
      </c>
      <c r="E45" s="3">
        <f>IF(OR(A45="",B45="",C45=""),"Pls make selection",IFERROR(VLOOKUP(D45,Database!$D$2:$G$139,4,FALSE),"Pls correct selection"))</f>
        <v>0.121</v>
      </c>
      <c r="F45" s="123"/>
      <c r="G45" s="122" t="s">
        <v>356</v>
      </c>
      <c r="H45" s="122"/>
      <c r="I45" s="131" t="str">
        <f>IFERROR(VLOOKUP(H45,Transport!$A$3:$C$24,3,FALSE),"")</f>
        <v/>
      </c>
      <c r="J45" s="122"/>
      <c r="K45" s="131" t="str">
        <f>IFERROR(VLOOKUP(J45,Transport!$E$3:$G$6,3,FALSE),"")</f>
        <v/>
      </c>
      <c r="L45" s="3" t="str">
        <f>IFERROR(F45*((I45*K45)+Transport!$M$3)/1000,"")</f>
        <v/>
      </c>
      <c r="M45" s="124" t="str">
        <f t="shared" ref="M45:M52" si="7">IFERROR(E45*F45+L45,"")</f>
        <v/>
      </c>
    </row>
    <row r="46" spans="1:13" ht="15" customHeight="1" outlineLevel="1" x14ac:dyDescent="0.25">
      <c r="A46" s="3" t="s">
        <v>109</v>
      </c>
      <c r="B46" s="3" t="s">
        <v>115</v>
      </c>
      <c r="C46" s="81" t="s">
        <v>78</v>
      </c>
      <c r="D46" s="3" t="str">
        <f t="shared" si="6"/>
        <v xml:space="preserve">Concrete_GeneralConcrete_NaturalGrade 25 </v>
      </c>
      <c r="E46" s="3">
        <f>IF(OR(A46="",B46="",C46=""),"Pls make selection",IFERROR(VLOOKUP(D46,Database!$D$2:$G$139,4,FALSE),"Pls correct selection"))</f>
        <v>0.129</v>
      </c>
      <c r="F46" s="123"/>
      <c r="G46" s="122" t="s">
        <v>356</v>
      </c>
      <c r="H46" s="122"/>
      <c r="I46" s="131" t="str">
        <f>IFERROR(VLOOKUP(H46,Transport!$A$3:$C$24,3,FALSE),"")</f>
        <v/>
      </c>
      <c r="J46" s="122"/>
      <c r="K46" s="131" t="str">
        <f>IFERROR(VLOOKUP(J46,Transport!$E$3:$G$6,3,FALSE),"")</f>
        <v/>
      </c>
      <c r="L46" s="3" t="str">
        <f>IFERROR(F46*((I46*K46)+Transport!$M$3)/1000,"")</f>
        <v/>
      </c>
      <c r="M46" s="124" t="str">
        <f t="shared" si="7"/>
        <v/>
      </c>
    </row>
    <row r="47" spans="1:13" ht="15" customHeight="1" outlineLevel="1" x14ac:dyDescent="0.25">
      <c r="A47" s="3" t="s">
        <v>109</v>
      </c>
      <c r="B47" s="3" t="s">
        <v>115</v>
      </c>
      <c r="C47" s="81" t="s">
        <v>79</v>
      </c>
      <c r="D47" s="3" t="str">
        <f t="shared" si="6"/>
        <v>Concrete_GeneralConcrete_NaturalGrade 30</v>
      </c>
      <c r="E47" s="3">
        <f>IF(OR(A47="",B47="",C47=""),"Pls make selection",IFERROR(VLOOKUP(D47,Database!$D$2:$G$139,4,FALSE),"Pls correct selection"))</f>
        <v>0.14899999999999999</v>
      </c>
      <c r="F47" s="123"/>
      <c r="G47" s="122" t="s">
        <v>356</v>
      </c>
      <c r="H47" s="122"/>
      <c r="I47" s="131" t="str">
        <f>IFERROR(VLOOKUP(H47,Transport!$A$3:$C$24,3,FALSE),"")</f>
        <v/>
      </c>
      <c r="J47" s="122"/>
      <c r="K47" s="131" t="str">
        <f>IFERROR(VLOOKUP(J47,Transport!$E$3:$G$6,3,FALSE),"")</f>
        <v/>
      </c>
      <c r="L47" s="3" t="str">
        <f>IFERROR(F47*((I47*K47)+Transport!$M$3)/1000,"")</f>
        <v/>
      </c>
      <c r="M47" s="124" t="str">
        <f t="shared" si="7"/>
        <v/>
      </c>
    </row>
    <row r="48" spans="1:13" ht="15" customHeight="1" outlineLevel="1" x14ac:dyDescent="0.25">
      <c r="A48" s="3" t="s">
        <v>109</v>
      </c>
      <c r="B48" s="3" t="s">
        <v>115</v>
      </c>
      <c r="C48" s="81" t="s">
        <v>80</v>
      </c>
      <c r="D48" s="3" t="str">
        <f t="shared" si="6"/>
        <v>Concrete_GeneralConcrete_NaturalGrade 35</v>
      </c>
      <c r="E48" s="3">
        <f>IF(OR(A48="",B48="",C48=""),"Pls make selection",IFERROR(VLOOKUP(D48,Database!$D$2:$G$139,4,FALSE),"Pls correct selection"))</f>
        <v>0.161</v>
      </c>
      <c r="F48" s="123"/>
      <c r="G48" s="122" t="s">
        <v>356</v>
      </c>
      <c r="H48" s="122"/>
      <c r="I48" s="131" t="str">
        <f>IFERROR(VLOOKUP(H48,Transport!$A$3:$C$24,3,FALSE),"")</f>
        <v/>
      </c>
      <c r="J48" s="122"/>
      <c r="K48" s="131" t="str">
        <f>IFERROR(VLOOKUP(J48,Transport!$E$3:$G$6,3,FALSE),"")</f>
        <v/>
      </c>
      <c r="L48" s="3" t="str">
        <f>IFERROR(F48*((I48*K48)+Transport!$M$3)/1000,"")</f>
        <v/>
      </c>
      <c r="M48" s="124" t="str">
        <f t="shared" si="7"/>
        <v/>
      </c>
    </row>
    <row r="49" spans="1:13" ht="15" customHeight="1" outlineLevel="1" x14ac:dyDescent="0.25">
      <c r="A49" s="3" t="s">
        <v>109</v>
      </c>
      <c r="B49" s="3" t="s">
        <v>115</v>
      </c>
      <c r="C49" s="81" t="s">
        <v>81</v>
      </c>
      <c r="D49" s="3" t="str">
        <f t="shared" si="6"/>
        <v>Concrete_GeneralConcrete_NaturalGrade 40</v>
      </c>
      <c r="E49" s="3">
        <f>IF(OR(A49="",B49="",C49=""),"Pls make selection",IFERROR(VLOOKUP(D49,Database!$D$2:$G$139,4,FALSE),"Pls correct selection"))</f>
        <v>0.17199999999999999</v>
      </c>
      <c r="F49" s="123"/>
      <c r="G49" s="122" t="s">
        <v>356</v>
      </c>
      <c r="H49" s="122"/>
      <c r="I49" s="131" t="str">
        <f>IFERROR(VLOOKUP(H49,Transport!$A$3:$C$24,3,FALSE),"")</f>
        <v/>
      </c>
      <c r="J49" s="122"/>
      <c r="K49" s="131" t="str">
        <f>IFERROR(VLOOKUP(J49,Transport!$E$3:$G$6,3,FALSE),"")</f>
        <v/>
      </c>
      <c r="L49" s="3" t="str">
        <f>IFERROR(F49*((I49*K49)+Transport!$M$3)/1000,"")</f>
        <v/>
      </c>
      <c r="M49" s="124" t="str">
        <f t="shared" si="7"/>
        <v/>
      </c>
    </row>
    <row r="50" spans="1:13" ht="15" customHeight="1" outlineLevel="1" x14ac:dyDescent="0.25">
      <c r="A50" s="3" t="s">
        <v>109</v>
      </c>
      <c r="B50" s="3" t="s">
        <v>115</v>
      </c>
      <c r="C50" s="81" t="s">
        <v>82</v>
      </c>
      <c r="D50" s="3" t="str">
        <f t="shared" si="6"/>
        <v>Concrete_GeneralConcrete_NaturalGrade 50</v>
      </c>
      <c r="E50" s="3">
        <f>IF(OR(A50="",B50="",C50=""),"Pls make selection",IFERROR(VLOOKUP(D50,Database!$D$2:$G$139,4,FALSE),"Pls correct selection"))</f>
        <v>0.19</v>
      </c>
      <c r="F50" s="123"/>
      <c r="G50" s="122" t="s">
        <v>356</v>
      </c>
      <c r="H50" s="122"/>
      <c r="I50" s="131" t="str">
        <f>IFERROR(VLOOKUP(H50,Transport!$A$3:$C$24,3,FALSE),"")</f>
        <v/>
      </c>
      <c r="J50" s="122"/>
      <c r="K50" s="131" t="str">
        <f>IFERROR(VLOOKUP(J50,Transport!$E$3:$G$6,3,FALSE),"")</f>
        <v/>
      </c>
      <c r="L50" s="3" t="str">
        <f>IFERROR(F50*((I50*K50)+Transport!$M$3)/1000,"")</f>
        <v/>
      </c>
      <c r="M50" s="124" t="str">
        <f t="shared" si="7"/>
        <v/>
      </c>
    </row>
    <row r="51" spans="1:13" ht="15" customHeight="1" outlineLevel="1" x14ac:dyDescent="0.25">
      <c r="A51" s="3" t="s">
        <v>109</v>
      </c>
      <c r="B51" s="3" t="s">
        <v>115</v>
      </c>
      <c r="C51" s="81" t="s">
        <v>95</v>
      </c>
      <c r="D51" s="3" t="str">
        <f t="shared" si="6"/>
        <v>Concrete_GeneralConcrete_NaturalGrade 80</v>
      </c>
      <c r="E51" s="3">
        <f>IF(OR(A51="",B51="",C51=""),"Pls make selection",IFERROR(VLOOKUP(D51,Database!$D$2:$G$139,4,FALSE),"Pls correct selection"))</f>
        <v>0.23250000000000001</v>
      </c>
      <c r="F51" s="123"/>
      <c r="G51" s="122" t="s">
        <v>356</v>
      </c>
      <c r="H51" s="122"/>
      <c r="I51" s="131" t="str">
        <f>IFERROR(VLOOKUP(H51,Transport!$A$3:$C$24,3,FALSE),"")</f>
        <v/>
      </c>
      <c r="J51" s="122"/>
      <c r="K51" s="131" t="str">
        <f>IFERROR(VLOOKUP(J51,Transport!$E$3:$G$6,3,FALSE),"")</f>
        <v/>
      </c>
      <c r="L51" s="3" t="str">
        <f>IFERROR(F51*((I51*K51)+Transport!$M$3)/1000,"")</f>
        <v/>
      </c>
      <c r="M51" s="124" t="str">
        <f t="shared" si="7"/>
        <v/>
      </c>
    </row>
    <row r="52" spans="1:13" ht="15" customHeight="1" outlineLevel="1" x14ac:dyDescent="0.25">
      <c r="A52" s="3" t="s">
        <v>109</v>
      </c>
      <c r="B52" s="3" t="s">
        <v>115</v>
      </c>
      <c r="C52" s="81" t="s">
        <v>96</v>
      </c>
      <c r="D52" s="3" t="str">
        <f t="shared" si="6"/>
        <v>Concrete_GeneralConcrete_NaturalGrade 100</v>
      </c>
      <c r="E52" s="3">
        <f>IF(OR(A52="",B52="",C52=""),"Pls make selection",IFERROR(VLOOKUP(D52,Database!$D$2:$G$139,4,FALSE),"Pls correct selection"))</f>
        <v>0.22700000000000001</v>
      </c>
      <c r="F52" s="123"/>
      <c r="G52" s="122" t="s">
        <v>356</v>
      </c>
      <c r="H52" s="122"/>
      <c r="I52" s="131" t="str">
        <f>IFERROR(VLOOKUP(H52,Transport!$A$3:$C$24,3,FALSE),"")</f>
        <v/>
      </c>
      <c r="J52" s="122"/>
      <c r="K52" s="131" t="str">
        <f>IFERROR(VLOOKUP(J52,Transport!$E$3:$G$6,3,FALSE),"")</f>
        <v/>
      </c>
      <c r="L52" s="3" t="str">
        <f>IFERROR(F52*((I52*K52)+Transport!$M$3)/1000,"")</f>
        <v/>
      </c>
      <c r="M52" s="124" t="str">
        <f t="shared" si="7"/>
        <v/>
      </c>
    </row>
    <row r="53" spans="1:13" x14ac:dyDescent="0.25">
      <c r="C53" s="371" t="s">
        <v>299</v>
      </c>
      <c r="D53" s="372"/>
      <c r="E53" s="372"/>
      <c r="F53" s="372"/>
      <c r="G53" s="372"/>
      <c r="H53" s="372"/>
      <c r="I53" s="372"/>
      <c r="J53" s="372"/>
      <c r="K53" s="372"/>
      <c r="L53" s="372"/>
      <c r="M53" s="373"/>
    </row>
    <row r="54" spans="1:13" ht="15" customHeight="1" outlineLevel="1" x14ac:dyDescent="0.25">
      <c r="A54" s="3" t="s">
        <v>109</v>
      </c>
      <c r="B54" s="3" t="s">
        <v>216</v>
      </c>
      <c r="C54" s="81" t="s">
        <v>77</v>
      </c>
      <c r="D54" s="3" t="str">
        <f t="shared" ref="D54:D59" si="8">CONCATENATE(A54,B54,C54)</f>
        <v>Concrete_GeneralEco_Concrete_15percent_Fly_AshGrade 20</v>
      </c>
      <c r="E54" s="3">
        <f>IF(OR(A54="",B54="",C54=""),"Pls make selection",IFERROR(VLOOKUP(D54,Database!$D$2:$G$139,4,FALSE),"Pls correct selection"))</f>
        <v>0.111</v>
      </c>
      <c r="F54" s="123"/>
      <c r="G54" s="122" t="s">
        <v>356</v>
      </c>
      <c r="H54" s="122"/>
      <c r="I54" s="131" t="str">
        <f>IFERROR(VLOOKUP(H54,Transport!$A$3:$C$24,3,FALSE),"")</f>
        <v/>
      </c>
      <c r="J54" s="122"/>
      <c r="K54" s="131" t="str">
        <f>IFERROR(VLOOKUP(J54,Transport!$E$3:$G$6,3,FALSE),"")</f>
        <v/>
      </c>
      <c r="L54" s="3" t="str">
        <f>IFERROR(F54*((I54*K54)+Transport!$M$3)/1000,"")</f>
        <v/>
      </c>
      <c r="M54" s="124" t="str">
        <f t="shared" ref="M54:M59" si="9">IFERROR(E54*F54+L54,"")</f>
        <v/>
      </c>
    </row>
    <row r="55" spans="1:13" ht="15" customHeight="1" outlineLevel="1" x14ac:dyDescent="0.25">
      <c r="A55" s="3" t="s">
        <v>109</v>
      </c>
      <c r="B55" s="3" t="s">
        <v>216</v>
      </c>
      <c r="C55" s="81" t="s">
        <v>84</v>
      </c>
      <c r="D55" s="3" t="str">
        <f t="shared" si="8"/>
        <v>Concrete_GeneralEco_Concrete_15percent_Fly_AshGrade 25</v>
      </c>
      <c r="E55" s="3">
        <f>IF(OR(A55="",B55="",C55=""),"Pls make selection",IFERROR(VLOOKUP(D55,Database!$D$2:$G$139,4,FALSE),"Pls correct selection"))</f>
        <v>0.11799999999999999</v>
      </c>
      <c r="F55" s="123"/>
      <c r="G55" s="122" t="s">
        <v>356</v>
      </c>
      <c r="H55" s="122"/>
      <c r="I55" s="131" t="str">
        <f>IFERROR(VLOOKUP(H55,Transport!$A$3:$C$24,3,FALSE),"")</f>
        <v/>
      </c>
      <c r="J55" s="122"/>
      <c r="K55" s="131" t="str">
        <f>IFERROR(VLOOKUP(J55,Transport!$E$3:$G$6,3,FALSE),"")</f>
        <v/>
      </c>
      <c r="L55" s="3" t="str">
        <f>IFERROR(F55*((I55*K55)+Transport!$M$3)/1000,"")</f>
        <v/>
      </c>
      <c r="M55" s="124" t="str">
        <f t="shared" si="9"/>
        <v/>
      </c>
    </row>
    <row r="56" spans="1:13" ht="15" customHeight="1" outlineLevel="1" x14ac:dyDescent="0.25">
      <c r="A56" s="3" t="s">
        <v>109</v>
      </c>
      <c r="B56" s="3" t="s">
        <v>216</v>
      </c>
      <c r="C56" s="81" t="s">
        <v>79</v>
      </c>
      <c r="D56" s="3" t="str">
        <f t="shared" si="8"/>
        <v>Concrete_GeneralEco_Concrete_15percent_Fly_AshGrade 30</v>
      </c>
      <c r="E56" s="3">
        <f>IF(OR(A56="",B56="",C56=""),"Pls make selection",IFERROR(VLOOKUP(D56,Database!$D$2:$G$139,4,FALSE),"Pls correct selection"))</f>
        <v>0.13900000000000001</v>
      </c>
      <c r="F56" s="123"/>
      <c r="G56" s="122" t="s">
        <v>356</v>
      </c>
      <c r="H56" s="122"/>
      <c r="I56" s="131" t="str">
        <f>IFERROR(VLOOKUP(H56,Transport!$A$3:$C$24,3,FALSE),"")</f>
        <v/>
      </c>
      <c r="J56" s="122"/>
      <c r="K56" s="131" t="str">
        <f>IFERROR(VLOOKUP(J56,Transport!$E$3:$G$6,3,FALSE),"")</f>
        <v/>
      </c>
      <c r="L56" s="3" t="str">
        <f>IFERROR(F56*((I56*K56)+Transport!$M$3)/1000,"")</f>
        <v/>
      </c>
      <c r="M56" s="124" t="str">
        <f t="shared" si="9"/>
        <v/>
      </c>
    </row>
    <row r="57" spans="1:13" ht="15" customHeight="1" outlineLevel="1" x14ac:dyDescent="0.25">
      <c r="A57" s="3" t="s">
        <v>109</v>
      </c>
      <c r="B57" s="3" t="s">
        <v>216</v>
      </c>
      <c r="C57" s="81" t="s">
        <v>80</v>
      </c>
      <c r="D57" s="3" t="str">
        <f t="shared" si="8"/>
        <v>Concrete_GeneralEco_Concrete_15percent_Fly_AshGrade 35</v>
      </c>
      <c r="E57" s="3">
        <f>IF(OR(A57="",B57="",C57=""),"Pls make selection",IFERROR(VLOOKUP(D57,Database!$D$2:$G$139,4,FALSE),"Pls correct selection"))</f>
        <v>0.14899999999999999</v>
      </c>
      <c r="F57" s="123"/>
      <c r="G57" s="122" t="s">
        <v>356</v>
      </c>
      <c r="H57" s="122"/>
      <c r="I57" s="131" t="str">
        <f>IFERROR(VLOOKUP(H57,Transport!$A$3:$C$24,3,FALSE),"")</f>
        <v/>
      </c>
      <c r="J57" s="122"/>
      <c r="K57" s="131" t="str">
        <f>IFERROR(VLOOKUP(J57,Transport!$E$3:$G$6,3,FALSE),"")</f>
        <v/>
      </c>
      <c r="L57" s="3" t="str">
        <f>IFERROR(F57*((I57*K57)+Transport!$M$3)/1000,"")</f>
        <v/>
      </c>
      <c r="M57" s="124" t="str">
        <f t="shared" si="9"/>
        <v/>
      </c>
    </row>
    <row r="58" spans="1:13" ht="15" customHeight="1" outlineLevel="1" x14ac:dyDescent="0.25">
      <c r="A58" s="3" t="s">
        <v>109</v>
      </c>
      <c r="B58" s="3" t="s">
        <v>216</v>
      </c>
      <c r="C58" s="81" t="s">
        <v>81</v>
      </c>
      <c r="D58" s="3" t="str">
        <f t="shared" si="8"/>
        <v>Concrete_GeneralEco_Concrete_15percent_Fly_AshGrade 40</v>
      </c>
      <c r="E58" s="3">
        <f>IF(OR(A58="",B58="",C58=""),"Pls make selection",IFERROR(VLOOKUP(D58,Database!$D$2:$G$139,4,FALSE),"Pls correct selection"))</f>
        <v>0.159</v>
      </c>
      <c r="F58" s="123"/>
      <c r="G58" s="122" t="s">
        <v>356</v>
      </c>
      <c r="H58" s="122"/>
      <c r="I58" s="131" t="str">
        <f>IFERROR(VLOOKUP(H58,Transport!$A$3:$C$24,3,FALSE),"")</f>
        <v/>
      </c>
      <c r="J58" s="122"/>
      <c r="K58" s="131" t="str">
        <f>IFERROR(VLOOKUP(J58,Transport!$E$3:$G$6,3,FALSE),"")</f>
        <v/>
      </c>
      <c r="L58" s="3" t="str">
        <f>IFERROR(F58*((I58*K58)+Transport!$M$3)/1000,"")</f>
        <v/>
      </c>
      <c r="M58" s="124" t="str">
        <f t="shared" si="9"/>
        <v/>
      </c>
    </row>
    <row r="59" spans="1:13" ht="15" customHeight="1" outlineLevel="1" x14ac:dyDescent="0.25">
      <c r="A59" s="3" t="s">
        <v>109</v>
      </c>
      <c r="B59" s="3" t="s">
        <v>216</v>
      </c>
      <c r="C59" s="81" t="s">
        <v>82</v>
      </c>
      <c r="D59" s="3" t="str">
        <f t="shared" si="8"/>
        <v>Concrete_GeneralEco_Concrete_15percent_Fly_AshGrade 50</v>
      </c>
      <c r="E59" s="3">
        <f>IF(OR(A59="",B59="",C59=""),"Pls make selection",IFERROR(VLOOKUP(D59,Database!$D$2:$G$139,4,FALSE),"Pls correct selection"))</f>
        <v>0.17399999999999999</v>
      </c>
      <c r="F59" s="123"/>
      <c r="G59" s="122" t="s">
        <v>356</v>
      </c>
      <c r="H59" s="122"/>
      <c r="I59" s="131" t="str">
        <f>IFERROR(VLOOKUP(H59,Transport!$A$3:$C$24,3,FALSE),"")</f>
        <v/>
      </c>
      <c r="J59" s="122"/>
      <c r="K59" s="131" t="str">
        <f>IFERROR(VLOOKUP(J59,Transport!$E$3:$G$6,3,FALSE),"")</f>
        <v/>
      </c>
      <c r="L59" s="3" t="str">
        <f>IFERROR(F59*((I59*K59)+Transport!$M$3)/1000,"")</f>
        <v/>
      </c>
      <c r="M59" s="124" t="str">
        <f t="shared" si="9"/>
        <v/>
      </c>
    </row>
    <row r="60" spans="1:13" x14ac:dyDescent="0.25">
      <c r="C60" s="371" t="s">
        <v>300</v>
      </c>
      <c r="D60" s="372"/>
      <c r="E60" s="372"/>
      <c r="F60" s="372"/>
      <c r="G60" s="372"/>
      <c r="H60" s="372"/>
      <c r="I60" s="372"/>
      <c r="J60" s="372"/>
      <c r="K60" s="372"/>
      <c r="L60" s="372"/>
      <c r="M60" s="373"/>
    </row>
    <row r="61" spans="1:13" ht="15" customHeight="1" outlineLevel="1" x14ac:dyDescent="0.25">
      <c r="A61" s="3" t="s">
        <v>109</v>
      </c>
      <c r="B61" s="3" t="s">
        <v>218</v>
      </c>
      <c r="C61" s="81" t="s">
        <v>77</v>
      </c>
      <c r="D61" s="3" t="str">
        <f t="shared" ref="D61:D66" si="10">CONCATENATE(A61,B61,C61)</f>
        <v>Concrete_GeneralEco_Concrete_30percent_Fly_AshGrade 20</v>
      </c>
      <c r="E61" s="3">
        <f>IF(OR(A61="",B61="",C61=""),"Pls make selection",IFERROR(VLOOKUP(D61,Database!$D$2:$G$139,4,FALSE),"Pls correct selection"))</f>
        <v>9.9000000000000005E-2</v>
      </c>
      <c r="F61" s="123"/>
      <c r="G61" s="122" t="s">
        <v>356</v>
      </c>
      <c r="H61" s="122"/>
      <c r="I61" s="131" t="str">
        <f>IFERROR(VLOOKUP(H61,Transport!$A$3:$C$24,3,FALSE),"")</f>
        <v/>
      </c>
      <c r="J61" s="122"/>
      <c r="K61" s="131" t="str">
        <f>IFERROR(VLOOKUP(J61,Transport!$E$3:$G$6,3,FALSE),"")</f>
        <v/>
      </c>
      <c r="L61" s="3" t="str">
        <f>IFERROR(F61*((I61*K61)+Transport!$M$3)/1000,"")</f>
        <v/>
      </c>
      <c r="M61" s="124" t="str">
        <f t="shared" ref="M61:M66" si="11">IFERROR(E61*F61+L61,"")</f>
        <v/>
      </c>
    </row>
    <row r="62" spans="1:13" ht="15" customHeight="1" outlineLevel="1" x14ac:dyDescent="0.25">
      <c r="A62" s="3" t="s">
        <v>109</v>
      </c>
      <c r="B62" s="3" t="s">
        <v>218</v>
      </c>
      <c r="C62" s="81" t="s">
        <v>84</v>
      </c>
      <c r="D62" s="3" t="str">
        <f t="shared" si="10"/>
        <v>Concrete_GeneralEco_Concrete_30percent_Fly_AshGrade 25</v>
      </c>
      <c r="E62" s="3">
        <f>IF(OR(A62="",B62="",C62=""),"Pls make selection",IFERROR(VLOOKUP(D62,Database!$D$2:$G$139,4,FALSE),"Pls correct selection"))</f>
        <v>0.105</v>
      </c>
      <c r="F62" s="123"/>
      <c r="G62" s="122" t="s">
        <v>356</v>
      </c>
      <c r="H62" s="122"/>
      <c r="I62" s="131" t="str">
        <f>IFERROR(VLOOKUP(H62,Transport!$A$3:$C$24,3,FALSE),"")</f>
        <v/>
      </c>
      <c r="J62" s="122"/>
      <c r="K62" s="131" t="str">
        <f>IFERROR(VLOOKUP(J62,Transport!$E$3:$G$6,3,FALSE),"")</f>
        <v/>
      </c>
      <c r="L62" s="3" t="str">
        <f>IFERROR(F62*((I62*K62)+Transport!$M$3)/1000,"")</f>
        <v/>
      </c>
      <c r="M62" s="124" t="str">
        <f t="shared" si="11"/>
        <v/>
      </c>
    </row>
    <row r="63" spans="1:13" ht="15" customHeight="1" outlineLevel="1" x14ac:dyDescent="0.25">
      <c r="A63" s="3" t="s">
        <v>109</v>
      </c>
      <c r="B63" s="3" t="s">
        <v>218</v>
      </c>
      <c r="C63" s="81" t="s">
        <v>79</v>
      </c>
      <c r="D63" s="3" t="str">
        <f t="shared" si="10"/>
        <v>Concrete_GeneralEco_Concrete_30percent_Fly_AshGrade 30</v>
      </c>
      <c r="E63" s="3">
        <f>IF(OR(A63="",B63="",C63=""),"Pls make selection",IFERROR(VLOOKUP(D63,Database!$D$2:$G$139,4,FALSE),"Pls correct selection"))</f>
        <v>0.125</v>
      </c>
      <c r="F63" s="123"/>
      <c r="G63" s="122" t="s">
        <v>356</v>
      </c>
      <c r="H63" s="122"/>
      <c r="I63" s="131" t="str">
        <f>IFERROR(VLOOKUP(H63,Transport!$A$3:$C$24,3,FALSE),"")</f>
        <v/>
      </c>
      <c r="J63" s="122"/>
      <c r="K63" s="131" t="str">
        <f>IFERROR(VLOOKUP(J63,Transport!$E$3:$G$6,3,FALSE),"")</f>
        <v/>
      </c>
      <c r="L63" s="3" t="str">
        <f>IFERROR(F63*((I63*K63)+Transport!$M$3)/1000,"")</f>
        <v/>
      </c>
      <c r="M63" s="124" t="str">
        <f t="shared" si="11"/>
        <v/>
      </c>
    </row>
    <row r="64" spans="1:13" ht="15" customHeight="1" outlineLevel="1" x14ac:dyDescent="0.25">
      <c r="A64" s="3" t="s">
        <v>109</v>
      </c>
      <c r="B64" s="3" t="s">
        <v>218</v>
      </c>
      <c r="C64" s="81" t="s">
        <v>80</v>
      </c>
      <c r="D64" s="3" t="str">
        <f t="shared" si="10"/>
        <v>Concrete_GeneralEco_Concrete_30percent_Fly_AshGrade 35</v>
      </c>
      <c r="E64" s="3">
        <f>IF(OR(A64="",B64="",C64=""),"Pls make selection",IFERROR(VLOOKUP(D64,Database!$D$2:$G$139,4,FALSE),"Pls correct selection"))</f>
        <v>0.13300000000000001</v>
      </c>
      <c r="F64" s="123"/>
      <c r="G64" s="122" t="s">
        <v>356</v>
      </c>
      <c r="H64" s="122"/>
      <c r="I64" s="131" t="str">
        <f>IFERROR(VLOOKUP(H64,Transport!$A$3:$C$24,3,FALSE),"")</f>
        <v/>
      </c>
      <c r="J64" s="122"/>
      <c r="K64" s="131" t="str">
        <f>IFERROR(VLOOKUP(J64,Transport!$E$3:$G$6,3,FALSE),"")</f>
        <v/>
      </c>
      <c r="L64" s="3" t="str">
        <f>IFERROR(F64*((I64*K64)+Transport!$M$3)/1000,"")</f>
        <v/>
      </c>
      <c r="M64" s="124" t="str">
        <f t="shared" si="11"/>
        <v/>
      </c>
    </row>
    <row r="65" spans="1:13" ht="15" customHeight="1" outlineLevel="1" x14ac:dyDescent="0.25">
      <c r="A65" s="3" t="s">
        <v>109</v>
      </c>
      <c r="B65" s="3" t="s">
        <v>218</v>
      </c>
      <c r="C65" s="81" t="s">
        <v>81</v>
      </c>
      <c r="D65" s="3" t="str">
        <f t="shared" si="10"/>
        <v>Concrete_GeneralEco_Concrete_30percent_Fly_AshGrade 40</v>
      </c>
      <c r="E65" s="3">
        <f>IF(OR(A65="",B65="",C65=""),"Pls make selection",IFERROR(VLOOKUP(D65,Database!$D$2:$G$139,4,FALSE),"Pls correct selection"))</f>
        <v>0.14199999999999999</v>
      </c>
      <c r="F65" s="123"/>
      <c r="G65" s="122" t="s">
        <v>356</v>
      </c>
      <c r="H65" s="122"/>
      <c r="I65" s="131" t="str">
        <f>IFERROR(VLOOKUP(H65,Transport!$A$3:$C$24,3,FALSE),"")</f>
        <v/>
      </c>
      <c r="J65" s="122"/>
      <c r="K65" s="131" t="str">
        <f>IFERROR(VLOOKUP(J65,Transport!$E$3:$G$6,3,FALSE),"")</f>
        <v/>
      </c>
      <c r="L65" s="3" t="str">
        <f>IFERROR(F65*((I65*K65)+Transport!$M$3)/1000,"")</f>
        <v/>
      </c>
      <c r="M65" s="124" t="str">
        <f t="shared" si="11"/>
        <v/>
      </c>
    </row>
    <row r="66" spans="1:13" ht="15" customHeight="1" outlineLevel="1" x14ac:dyDescent="0.25">
      <c r="A66" s="3" t="s">
        <v>109</v>
      </c>
      <c r="B66" s="3" t="s">
        <v>218</v>
      </c>
      <c r="C66" s="81" t="s">
        <v>82</v>
      </c>
      <c r="D66" s="3" t="str">
        <f t="shared" si="10"/>
        <v>Concrete_GeneralEco_Concrete_30percent_Fly_AshGrade 50</v>
      </c>
      <c r="E66" s="3">
        <f>IF(OR(A66="",B66="",C66=""),"Pls make selection",IFERROR(VLOOKUP(D66,Database!$D$2:$G$139,4,FALSE),"Pls correct selection"))</f>
        <v>0.155</v>
      </c>
      <c r="F66" s="123"/>
      <c r="G66" s="122" t="s">
        <v>356</v>
      </c>
      <c r="H66" s="122"/>
      <c r="I66" s="131" t="str">
        <f>IFERROR(VLOOKUP(H66,Transport!$A$3:$C$24,3,FALSE),"")</f>
        <v/>
      </c>
      <c r="J66" s="122"/>
      <c r="K66" s="131" t="str">
        <f>IFERROR(VLOOKUP(J66,Transport!$E$3:$G$6,3,FALSE),"")</f>
        <v/>
      </c>
      <c r="L66" s="3" t="str">
        <f>IFERROR(F66*((I66*K66)+Transport!$M$3)/1000,"")</f>
        <v/>
      </c>
      <c r="M66" s="124" t="str">
        <f t="shared" si="11"/>
        <v/>
      </c>
    </row>
    <row r="67" spans="1:13" x14ac:dyDescent="0.25">
      <c r="C67" s="371" t="s">
        <v>301</v>
      </c>
      <c r="D67" s="372"/>
      <c r="E67" s="372"/>
      <c r="F67" s="372"/>
      <c r="G67" s="372"/>
      <c r="H67" s="372"/>
      <c r="I67" s="372"/>
      <c r="J67" s="372"/>
      <c r="K67" s="372"/>
      <c r="L67" s="372"/>
      <c r="M67" s="373"/>
    </row>
    <row r="68" spans="1:13" ht="15" customHeight="1" outlineLevel="1" x14ac:dyDescent="0.25">
      <c r="A68" s="3" t="s">
        <v>109</v>
      </c>
      <c r="B68" s="3" t="s">
        <v>217</v>
      </c>
      <c r="C68" s="81" t="s">
        <v>77</v>
      </c>
      <c r="D68" s="3" t="str">
        <f t="shared" ref="D68:D73" si="12">CONCATENATE(A68,B68,C68)</f>
        <v>Concrete_GeneralEco_Concrete_25percent_GGBSGrade 20</v>
      </c>
      <c r="E68" s="3">
        <f>IF(OR(A68="",B68="",C68=""),"Pls make selection",IFERROR(VLOOKUP(D68,Database!$D$2:$G$139,4,FALSE),"Pls correct selection"))</f>
        <v>9.4E-2</v>
      </c>
      <c r="F68" s="123"/>
      <c r="G68" s="122" t="s">
        <v>356</v>
      </c>
      <c r="H68" s="122"/>
      <c r="I68" s="131" t="str">
        <f>IFERROR(VLOOKUP(H68,Transport!$A$3:$C$24,3,FALSE),"")</f>
        <v/>
      </c>
      <c r="J68" s="122"/>
      <c r="K68" s="131" t="str">
        <f>IFERROR(VLOOKUP(J68,Transport!$E$3:$G$6,3,FALSE),"")</f>
        <v/>
      </c>
      <c r="L68" s="3" t="str">
        <f>IFERROR(F68*((I68*K68)+Transport!$M$3)/1000,"")</f>
        <v/>
      </c>
      <c r="M68" s="124" t="str">
        <f t="shared" ref="M68:M73" si="13">IFERROR(E68*F68+L68,"")</f>
        <v/>
      </c>
    </row>
    <row r="69" spans="1:13" ht="15" customHeight="1" outlineLevel="1" x14ac:dyDescent="0.25">
      <c r="A69" s="3" t="s">
        <v>109</v>
      </c>
      <c r="B69" s="3" t="s">
        <v>217</v>
      </c>
      <c r="C69" s="81" t="s">
        <v>84</v>
      </c>
      <c r="D69" s="3" t="str">
        <f t="shared" si="12"/>
        <v>Concrete_GeneralEco_Concrete_25percent_GGBSGrade 25</v>
      </c>
      <c r="E69" s="3">
        <f>IF(OR(A69="",B69="",C69=""),"Pls make selection",IFERROR(VLOOKUP(D69,Database!$D$2:$G$139,4,FALSE),"Pls correct selection"))</f>
        <v>0.1</v>
      </c>
      <c r="F69" s="123"/>
      <c r="G69" s="122" t="s">
        <v>356</v>
      </c>
      <c r="H69" s="122"/>
      <c r="I69" s="131" t="str">
        <f>IFERROR(VLOOKUP(H69,Transport!$A$3:$C$24,3,FALSE),"")</f>
        <v/>
      </c>
      <c r="J69" s="122"/>
      <c r="K69" s="131" t="str">
        <f>IFERROR(VLOOKUP(J69,Transport!$E$3:$G$6,3,FALSE),"")</f>
        <v/>
      </c>
      <c r="L69" s="3" t="str">
        <f>IFERROR(F69*((I69*K69)+Transport!$M$3)/1000,"")</f>
        <v/>
      </c>
      <c r="M69" s="124" t="str">
        <f t="shared" si="13"/>
        <v/>
      </c>
    </row>
    <row r="70" spans="1:13" ht="15" customHeight="1" outlineLevel="1" x14ac:dyDescent="0.25">
      <c r="A70" s="3" t="s">
        <v>109</v>
      </c>
      <c r="B70" s="3" t="s">
        <v>217</v>
      </c>
      <c r="C70" s="81" t="s">
        <v>79</v>
      </c>
      <c r="D70" s="3" t="str">
        <f t="shared" si="12"/>
        <v>Concrete_GeneralEco_Concrete_25percent_GGBSGrade 30</v>
      </c>
      <c r="E70" s="3">
        <f>IF(OR(A70="",B70="",C70=""),"Pls make selection",IFERROR(VLOOKUP(D70,Database!$D$2:$G$139,4,FALSE),"Pls correct selection"))</f>
        <v>0.12</v>
      </c>
      <c r="F70" s="123"/>
      <c r="G70" s="122" t="s">
        <v>356</v>
      </c>
      <c r="H70" s="122"/>
      <c r="I70" s="131" t="str">
        <f>IFERROR(VLOOKUP(H70,Transport!$A$3:$C$24,3,FALSE),"")</f>
        <v/>
      </c>
      <c r="J70" s="122"/>
      <c r="K70" s="131" t="str">
        <f>IFERROR(VLOOKUP(J70,Transport!$E$3:$G$6,3,FALSE),"")</f>
        <v/>
      </c>
      <c r="L70" s="3" t="str">
        <f>IFERROR(F70*((I70*K70)+Transport!$M$3)/1000,"")</f>
        <v/>
      </c>
      <c r="M70" s="124" t="str">
        <f t="shared" si="13"/>
        <v/>
      </c>
    </row>
    <row r="71" spans="1:13" ht="15" customHeight="1" outlineLevel="1" x14ac:dyDescent="0.25">
      <c r="A71" s="3" t="s">
        <v>109</v>
      </c>
      <c r="B71" s="3" t="s">
        <v>217</v>
      </c>
      <c r="C71" s="81" t="s">
        <v>80</v>
      </c>
      <c r="D71" s="3" t="str">
        <f t="shared" si="12"/>
        <v>Concrete_GeneralEco_Concrete_25percent_GGBSGrade 35</v>
      </c>
      <c r="E71" s="3">
        <f>IF(OR(A71="",B71="",C71=""),"Pls make selection",IFERROR(VLOOKUP(D71,Database!$D$2:$G$139,4,FALSE),"Pls correct selection"))</f>
        <v>0.129</v>
      </c>
      <c r="F71" s="123"/>
      <c r="G71" s="122" t="s">
        <v>356</v>
      </c>
      <c r="H71" s="122"/>
      <c r="I71" s="131" t="str">
        <f>IFERROR(VLOOKUP(H71,Transport!$A$3:$C$24,3,FALSE),"")</f>
        <v/>
      </c>
      <c r="J71" s="122"/>
      <c r="K71" s="131" t="str">
        <f>IFERROR(VLOOKUP(J71,Transport!$E$3:$G$6,3,FALSE),"")</f>
        <v/>
      </c>
      <c r="L71" s="3" t="str">
        <f>IFERROR(F71*((I71*K71)+Transport!$M$3)/1000,"")</f>
        <v/>
      </c>
      <c r="M71" s="124" t="str">
        <f t="shared" si="13"/>
        <v/>
      </c>
    </row>
    <row r="72" spans="1:13" ht="15" customHeight="1" outlineLevel="1" x14ac:dyDescent="0.25">
      <c r="A72" s="3" t="s">
        <v>109</v>
      </c>
      <c r="B72" s="3" t="s">
        <v>217</v>
      </c>
      <c r="C72" s="81" t="s">
        <v>81</v>
      </c>
      <c r="D72" s="3" t="str">
        <f t="shared" si="12"/>
        <v>Concrete_GeneralEco_Concrete_25percent_GGBSGrade 40</v>
      </c>
      <c r="E72" s="3">
        <f>IF(OR(A72="",B72="",C72=""),"Pls make selection",IFERROR(VLOOKUP(D72,Database!$D$2:$G$139,4,FALSE),"Pls correct selection"))</f>
        <v>0.13800000000000001</v>
      </c>
      <c r="F72" s="123"/>
      <c r="G72" s="122" t="s">
        <v>356</v>
      </c>
      <c r="H72" s="122"/>
      <c r="I72" s="131" t="str">
        <f>IFERROR(VLOOKUP(H72,Transport!$A$3:$C$24,3,FALSE),"")</f>
        <v/>
      </c>
      <c r="J72" s="122"/>
      <c r="K72" s="131" t="str">
        <f>IFERROR(VLOOKUP(J72,Transport!$E$3:$G$6,3,FALSE),"")</f>
        <v/>
      </c>
      <c r="L72" s="3" t="str">
        <f>IFERROR(F72*((I72*K72)+Transport!$M$3)/1000,"")</f>
        <v/>
      </c>
      <c r="M72" s="124" t="str">
        <f t="shared" si="13"/>
        <v/>
      </c>
    </row>
    <row r="73" spans="1:13" ht="15" customHeight="1" outlineLevel="1" x14ac:dyDescent="0.25">
      <c r="A73" s="3" t="s">
        <v>109</v>
      </c>
      <c r="B73" s="3" t="s">
        <v>217</v>
      </c>
      <c r="C73" s="81" t="s">
        <v>82</v>
      </c>
      <c r="D73" s="3" t="str">
        <f t="shared" si="12"/>
        <v>Concrete_GeneralEco_Concrete_25percent_GGBSGrade 50</v>
      </c>
      <c r="E73" s="3">
        <f>IF(OR(A73="",B73="",C73=""),"Pls make selection",IFERROR(VLOOKUP(D73,Database!$D$2:$G$139,4,FALSE),"Pls correct selection"))</f>
        <v>0.153</v>
      </c>
      <c r="F73" s="123"/>
      <c r="G73" s="122" t="s">
        <v>356</v>
      </c>
      <c r="H73" s="122"/>
      <c r="I73" s="131" t="str">
        <f>IFERROR(VLOOKUP(H73,Transport!$A$3:$C$24,3,FALSE),"")</f>
        <v/>
      </c>
      <c r="J73" s="122"/>
      <c r="K73" s="131" t="str">
        <f>IFERROR(VLOOKUP(J73,Transport!$E$3:$G$6,3,FALSE),"")</f>
        <v/>
      </c>
      <c r="L73" s="3" t="str">
        <f>IFERROR(F73*((I73*K73)+Transport!$M$3)/1000,"")</f>
        <v/>
      </c>
      <c r="M73" s="124" t="str">
        <f t="shared" si="13"/>
        <v/>
      </c>
    </row>
    <row r="74" spans="1:13" x14ac:dyDescent="0.25">
      <c r="C74" s="371" t="s">
        <v>302</v>
      </c>
      <c r="D74" s="372"/>
      <c r="E74" s="372"/>
      <c r="F74" s="372"/>
      <c r="G74" s="372"/>
      <c r="H74" s="372"/>
      <c r="I74" s="372"/>
      <c r="J74" s="372"/>
      <c r="K74" s="372"/>
      <c r="L74" s="372"/>
      <c r="M74" s="373"/>
    </row>
    <row r="75" spans="1:13" ht="15" customHeight="1" outlineLevel="1" x14ac:dyDescent="0.25">
      <c r="A75" s="3" t="s">
        <v>109</v>
      </c>
      <c r="B75" s="3" t="s">
        <v>219</v>
      </c>
      <c r="C75" s="81" t="s">
        <v>77</v>
      </c>
      <c r="D75" s="3" t="str">
        <f t="shared" ref="D75:D80" si="14">CONCATENATE(A75,B75,C75)</f>
        <v>Concrete_GeneralEco_Concrete_50percent_GGBSGrade 20</v>
      </c>
      <c r="E75" s="3">
        <f>IF(OR(A75="",B75="",C75=""),"Pls make selection",IFERROR(VLOOKUP(D75,Database!$D$2:$G$139,4,FALSE),"Pls correct selection"))</f>
        <v>6.8000000000000005E-2</v>
      </c>
      <c r="F75" s="123"/>
      <c r="G75" s="122" t="s">
        <v>356</v>
      </c>
      <c r="H75" s="122"/>
      <c r="I75" s="131" t="str">
        <f>IFERROR(VLOOKUP(H75,Transport!$A$3:$C$24,3,FALSE),"")</f>
        <v/>
      </c>
      <c r="J75" s="122"/>
      <c r="K75" s="131" t="str">
        <f>IFERROR(VLOOKUP(J75,Transport!$E$3:$G$6,3,FALSE),"")</f>
        <v/>
      </c>
      <c r="L75" s="3" t="str">
        <f>IFERROR(F75*((I75*K75)+Transport!$M$3)/1000,"")</f>
        <v/>
      </c>
      <c r="M75" s="124" t="str">
        <f t="shared" ref="M75:M80" si="15">IFERROR(E75*F75+L75,"")</f>
        <v/>
      </c>
    </row>
    <row r="76" spans="1:13" ht="15" customHeight="1" outlineLevel="1" x14ac:dyDescent="0.25">
      <c r="A76" s="3" t="s">
        <v>109</v>
      </c>
      <c r="B76" s="3" t="s">
        <v>219</v>
      </c>
      <c r="C76" s="81" t="s">
        <v>84</v>
      </c>
      <c r="D76" s="3" t="str">
        <f t="shared" si="14"/>
        <v>Concrete_GeneralEco_Concrete_50percent_GGBSGrade 25</v>
      </c>
      <c r="E76" s="3">
        <f>IF(OR(A76="",B76="",C76=""),"Pls make selection",IFERROR(VLOOKUP(D76,Database!$D$2:$G$139,4,FALSE),"Pls correct selection"))</f>
        <v>7.1999999999999995E-2</v>
      </c>
      <c r="F76" s="123"/>
      <c r="G76" s="122" t="s">
        <v>356</v>
      </c>
      <c r="H76" s="122"/>
      <c r="I76" s="131" t="str">
        <f>IFERROR(VLOOKUP(H76,Transport!$A$3:$C$24,3,FALSE),"")</f>
        <v/>
      </c>
      <c r="J76" s="122"/>
      <c r="K76" s="131" t="str">
        <f>IFERROR(VLOOKUP(J76,Transport!$E$3:$G$6,3,FALSE),"")</f>
        <v/>
      </c>
      <c r="L76" s="3" t="str">
        <f>IFERROR(F76*((I76*K76)+Transport!$M$3)/1000,"")</f>
        <v/>
      </c>
      <c r="M76" s="124" t="str">
        <f t="shared" si="15"/>
        <v/>
      </c>
    </row>
    <row r="77" spans="1:13" ht="15" customHeight="1" outlineLevel="1" x14ac:dyDescent="0.25">
      <c r="A77" s="3" t="s">
        <v>109</v>
      </c>
      <c r="B77" s="3" t="s">
        <v>219</v>
      </c>
      <c r="C77" s="81" t="s">
        <v>79</v>
      </c>
      <c r="D77" s="3" t="str">
        <f t="shared" si="14"/>
        <v>Concrete_GeneralEco_Concrete_50percent_GGBSGrade 30</v>
      </c>
      <c r="E77" s="3">
        <f>IF(OR(A77="",B77="",C77=""),"Pls make selection",IFERROR(VLOOKUP(D77,Database!$D$2:$G$139,4,FALSE),"Pls correct selection"))</f>
        <v>8.8999999999999996E-2</v>
      </c>
      <c r="F77" s="123"/>
      <c r="G77" s="122" t="s">
        <v>356</v>
      </c>
      <c r="H77" s="122"/>
      <c r="I77" s="131" t="str">
        <f>IFERROR(VLOOKUP(H77,Transport!$A$3:$C$24,3,FALSE),"")</f>
        <v/>
      </c>
      <c r="J77" s="122"/>
      <c r="K77" s="131" t="str">
        <f>IFERROR(VLOOKUP(J77,Transport!$E$3:$G$6,3,FALSE),"")</f>
        <v/>
      </c>
      <c r="L77" s="3" t="str">
        <f>IFERROR(F77*((I77*K77)+Transport!$M$3)/1000,"")</f>
        <v/>
      </c>
      <c r="M77" s="124" t="str">
        <f t="shared" si="15"/>
        <v/>
      </c>
    </row>
    <row r="78" spans="1:13" ht="15" customHeight="1" outlineLevel="1" x14ac:dyDescent="0.25">
      <c r="A78" s="3" t="s">
        <v>109</v>
      </c>
      <c r="B78" s="3" t="s">
        <v>219</v>
      </c>
      <c r="C78" s="81" t="s">
        <v>80</v>
      </c>
      <c r="D78" s="3" t="str">
        <f t="shared" si="14"/>
        <v>Concrete_GeneralEco_Concrete_50percent_GGBSGrade 35</v>
      </c>
      <c r="E78" s="3">
        <f>IF(OR(A78="",B78="",C78=""),"Pls make selection",IFERROR(VLOOKUP(D78,Database!$D$2:$G$139,4,FALSE),"Pls correct selection"))</f>
        <v>9.5000000000000001E-2</v>
      </c>
      <c r="F78" s="123"/>
      <c r="G78" s="122" t="s">
        <v>356</v>
      </c>
      <c r="H78" s="122"/>
      <c r="I78" s="131" t="str">
        <f>IFERROR(VLOOKUP(H78,Transport!$A$3:$C$24,3,FALSE),"")</f>
        <v/>
      </c>
      <c r="J78" s="122"/>
      <c r="K78" s="131" t="str">
        <f>IFERROR(VLOOKUP(J78,Transport!$E$3:$G$6,3,FALSE),"")</f>
        <v/>
      </c>
      <c r="L78" s="3" t="str">
        <f>IFERROR(F78*((I78*K78)+Transport!$M$3)/1000,"")</f>
        <v/>
      </c>
      <c r="M78" s="124" t="str">
        <f t="shared" si="15"/>
        <v/>
      </c>
    </row>
    <row r="79" spans="1:13" ht="15" customHeight="1" outlineLevel="1" x14ac:dyDescent="0.25">
      <c r="A79" s="3" t="s">
        <v>109</v>
      </c>
      <c r="B79" s="3" t="s">
        <v>219</v>
      </c>
      <c r="C79" s="81" t="s">
        <v>81</v>
      </c>
      <c r="D79" s="3" t="str">
        <f t="shared" si="14"/>
        <v>Concrete_GeneralEco_Concrete_50percent_GGBSGrade 40</v>
      </c>
      <c r="E79" s="3">
        <f>IF(OR(A79="",B79="",C79=""),"Pls make selection",IFERROR(VLOOKUP(D79,Database!$D$2:$G$139,4,FALSE),"Pls correct selection"))</f>
        <v>0.10199999999999999</v>
      </c>
      <c r="F79" s="123"/>
      <c r="G79" s="122" t="s">
        <v>356</v>
      </c>
      <c r="H79" s="122"/>
      <c r="I79" s="131" t="str">
        <f>IFERROR(VLOOKUP(H79,Transport!$A$3:$C$24,3,FALSE),"")</f>
        <v/>
      </c>
      <c r="J79" s="122"/>
      <c r="K79" s="131" t="str">
        <f>IFERROR(VLOOKUP(J79,Transport!$E$3:$G$6,3,FALSE),"")</f>
        <v/>
      </c>
      <c r="L79" s="3" t="str">
        <f>IFERROR(F79*((I79*K79)+Transport!$M$3)/1000,"")</f>
        <v/>
      </c>
      <c r="M79" s="124" t="str">
        <f t="shared" si="15"/>
        <v/>
      </c>
    </row>
    <row r="80" spans="1:13" ht="15" customHeight="1" outlineLevel="1" x14ac:dyDescent="0.25">
      <c r="A80" s="3" t="s">
        <v>109</v>
      </c>
      <c r="B80" s="3" t="s">
        <v>219</v>
      </c>
      <c r="C80" s="81" t="s">
        <v>82</v>
      </c>
      <c r="D80" s="3" t="str">
        <f t="shared" si="14"/>
        <v>Concrete_GeneralEco_Concrete_50percent_GGBSGrade 50</v>
      </c>
      <c r="E80" s="3">
        <f>IF(OR(A80="",B80="",C80=""),"Pls make selection",IFERROR(VLOOKUP(D80,Database!$D$2:$G$139,4,FALSE),"Pls correct selection"))</f>
        <v>0.115</v>
      </c>
      <c r="F80" s="123"/>
      <c r="G80" s="122" t="s">
        <v>356</v>
      </c>
      <c r="H80" s="122"/>
      <c r="I80" s="131" t="str">
        <f>IFERROR(VLOOKUP(H80,Transport!$A$3:$C$24,3,FALSE),"")</f>
        <v/>
      </c>
      <c r="J80" s="122"/>
      <c r="K80" s="131" t="str">
        <f>IFERROR(VLOOKUP(J80,Transport!$E$3:$G$6,3,FALSE),"")</f>
        <v/>
      </c>
      <c r="L80" s="3" t="str">
        <f>IFERROR(F80*((I80*K80)+Transport!$M$3)/1000,"")</f>
        <v/>
      </c>
      <c r="M80" s="124" t="str">
        <f t="shared" si="15"/>
        <v/>
      </c>
    </row>
    <row r="81" spans="1:13" x14ac:dyDescent="0.25">
      <c r="C81" s="371" t="s">
        <v>303</v>
      </c>
      <c r="D81" s="372"/>
      <c r="E81" s="372"/>
      <c r="F81" s="372"/>
      <c r="G81" s="372"/>
      <c r="H81" s="372"/>
      <c r="I81" s="372"/>
      <c r="J81" s="372"/>
      <c r="K81" s="372"/>
      <c r="L81" s="372"/>
      <c r="M81" s="373"/>
    </row>
    <row r="82" spans="1:13" outlineLevel="1" x14ac:dyDescent="0.25">
      <c r="A82" s="3" t="s">
        <v>109</v>
      </c>
      <c r="B82" s="3" t="s">
        <v>121</v>
      </c>
      <c r="C82" s="81" t="s">
        <v>77</v>
      </c>
      <c r="D82" s="3" t="str">
        <f t="shared" ref="D82:D87" si="16">CONCATENATE(A82,B82,C82)</f>
        <v>Concrete_GeneralPrecast_Concrete_NaturalGrade 20</v>
      </c>
      <c r="E82" s="3">
        <f>IF(OR(A82="",B82="",C82=""),"Pls make selection",IFERROR(VLOOKUP(D82,Database!$D$2:$G$139,4,FALSE),"Pls correct selection"))</f>
        <v>0.13900000000000001</v>
      </c>
      <c r="F82" s="123"/>
      <c r="G82" s="122" t="s">
        <v>356</v>
      </c>
      <c r="H82" s="122"/>
      <c r="I82" s="131" t="str">
        <f>IFERROR(VLOOKUP(H82,Transport!$A$3:$C$24,3,FALSE),"")</f>
        <v/>
      </c>
      <c r="J82" s="122"/>
      <c r="K82" s="131" t="str">
        <f>IFERROR(VLOOKUP(J82,Transport!$E$3:$G$6,3,FALSE),"")</f>
        <v/>
      </c>
      <c r="L82" s="3" t="str">
        <f>IFERROR(F82*((I82*K82)+Transport!$M$3)/1000,"")</f>
        <v/>
      </c>
      <c r="M82" s="124" t="str">
        <f t="shared" ref="M82:M87" si="17">IFERROR(E82*F82+L82,"")</f>
        <v/>
      </c>
    </row>
    <row r="83" spans="1:13" outlineLevel="1" x14ac:dyDescent="0.25">
      <c r="A83" s="3" t="s">
        <v>109</v>
      </c>
      <c r="B83" s="3" t="s">
        <v>121</v>
      </c>
      <c r="C83" s="81" t="s">
        <v>84</v>
      </c>
      <c r="D83" s="3" t="str">
        <f t="shared" si="16"/>
        <v>Concrete_GeneralPrecast_Concrete_NaturalGrade 25</v>
      </c>
      <c r="E83" s="3">
        <f>IF(OR(A83="",B83="",C83=""),"Pls make selection",IFERROR(VLOOKUP(D83,Database!$D$2:$G$139,4,FALSE),"Pls correct selection"))</f>
        <v>0.14699999999999999</v>
      </c>
      <c r="F83" s="123"/>
      <c r="G83" s="122" t="s">
        <v>356</v>
      </c>
      <c r="H83" s="122"/>
      <c r="I83" s="131" t="str">
        <f>IFERROR(VLOOKUP(H83,Transport!$A$3:$C$24,3,FALSE),"")</f>
        <v/>
      </c>
      <c r="J83" s="122"/>
      <c r="K83" s="131" t="str">
        <f>IFERROR(VLOOKUP(J83,Transport!$E$3:$G$6,3,FALSE),"")</f>
        <v/>
      </c>
      <c r="L83" s="3" t="str">
        <f>IFERROR(F83*((I83*K83)+Transport!$M$3)/1000,"")</f>
        <v/>
      </c>
      <c r="M83" s="124" t="str">
        <f t="shared" si="17"/>
        <v/>
      </c>
    </row>
    <row r="84" spans="1:13" outlineLevel="1" x14ac:dyDescent="0.25">
      <c r="A84" s="3" t="s">
        <v>109</v>
      </c>
      <c r="B84" s="3" t="s">
        <v>121</v>
      </c>
      <c r="C84" s="81" t="s">
        <v>79</v>
      </c>
      <c r="D84" s="3" t="str">
        <f t="shared" si="16"/>
        <v>Concrete_GeneralPrecast_Concrete_NaturalGrade 30</v>
      </c>
      <c r="E84" s="3">
        <f>IF(OR(A84="",B84="",C84=""),"Pls make selection",IFERROR(VLOOKUP(D84,Database!$D$2:$G$139,4,FALSE),"Pls correct selection"))</f>
        <v>0.16800000000000001</v>
      </c>
      <c r="F84" s="123"/>
      <c r="G84" s="122" t="s">
        <v>356</v>
      </c>
      <c r="H84" s="122"/>
      <c r="I84" s="131" t="str">
        <f>IFERROR(VLOOKUP(H84,Transport!$A$3:$C$24,3,FALSE),"")</f>
        <v/>
      </c>
      <c r="J84" s="122"/>
      <c r="K84" s="131" t="str">
        <f>IFERROR(VLOOKUP(J84,Transport!$E$3:$G$6,3,FALSE),"")</f>
        <v/>
      </c>
      <c r="L84" s="3" t="str">
        <f>IFERROR(F84*((I84*K84)+Transport!$M$3)/1000,"")</f>
        <v/>
      </c>
      <c r="M84" s="124" t="str">
        <f t="shared" si="17"/>
        <v/>
      </c>
    </row>
    <row r="85" spans="1:13" outlineLevel="1" x14ac:dyDescent="0.25">
      <c r="A85" s="3" t="s">
        <v>109</v>
      </c>
      <c r="B85" s="3" t="s">
        <v>121</v>
      </c>
      <c r="C85" s="81" t="s">
        <v>80</v>
      </c>
      <c r="D85" s="3" t="str">
        <f t="shared" si="16"/>
        <v>Concrete_GeneralPrecast_Concrete_NaturalGrade 35</v>
      </c>
      <c r="E85" s="3">
        <f>IF(OR(A85="",B85="",C85=""),"Pls make selection",IFERROR(VLOOKUP(D85,Database!$D$2:$G$139,4,FALSE),"Pls correct selection"))</f>
        <v>0.17899999999999999</v>
      </c>
      <c r="F85" s="123"/>
      <c r="G85" s="122" t="s">
        <v>356</v>
      </c>
      <c r="H85" s="122"/>
      <c r="I85" s="131" t="str">
        <f>IFERROR(VLOOKUP(H85,Transport!$A$3:$C$24,3,FALSE),"")</f>
        <v/>
      </c>
      <c r="J85" s="122"/>
      <c r="K85" s="131" t="str">
        <f>IFERROR(VLOOKUP(J85,Transport!$E$3:$G$6,3,FALSE),"")</f>
        <v/>
      </c>
      <c r="L85" s="3" t="str">
        <f>IFERROR(F85*((I85*K85)+Transport!$M$3)/1000,"")</f>
        <v/>
      </c>
      <c r="M85" s="124" t="str">
        <f t="shared" si="17"/>
        <v/>
      </c>
    </row>
    <row r="86" spans="1:13" outlineLevel="1" x14ac:dyDescent="0.25">
      <c r="A86" s="3" t="s">
        <v>109</v>
      </c>
      <c r="B86" s="3" t="s">
        <v>121</v>
      </c>
      <c r="C86" s="81" t="s">
        <v>81</v>
      </c>
      <c r="D86" s="3" t="str">
        <f t="shared" si="16"/>
        <v>Concrete_GeneralPrecast_Concrete_NaturalGrade 40</v>
      </c>
      <c r="E86" s="3">
        <f>IF(OR(A86="",B86="",C86=""),"Pls make selection",IFERROR(VLOOKUP(D86,Database!$D$2:$G$139,4,FALSE),"Pls correct selection"))</f>
        <v>0.191</v>
      </c>
      <c r="F86" s="123"/>
      <c r="G86" s="122" t="s">
        <v>356</v>
      </c>
      <c r="H86" s="122"/>
      <c r="I86" s="131" t="str">
        <f>IFERROR(VLOOKUP(H86,Transport!$A$3:$C$24,3,FALSE),"")</f>
        <v/>
      </c>
      <c r="J86" s="122"/>
      <c r="K86" s="131" t="str">
        <f>IFERROR(VLOOKUP(J86,Transport!$E$3:$G$6,3,FALSE),"")</f>
        <v/>
      </c>
      <c r="L86" s="3" t="str">
        <f>IFERROR(F86*((I86*K86)+Transport!$M$3)/1000,"")</f>
        <v/>
      </c>
      <c r="M86" s="124" t="str">
        <f t="shared" si="17"/>
        <v/>
      </c>
    </row>
    <row r="87" spans="1:13" outlineLevel="1" x14ac:dyDescent="0.25">
      <c r="A87" s="3" t="s">
        <v>109</v>
      </c>
      <c r="B87" s="3" t="s">
        <v>121</v>
      </c>
      <c r="C87" s="81" t="s">
        <v>82</v>
      </c>
      <c r="D87" s="3" t="str">
        <f t="shared" si="16"/>
        <v>Concrete_GeneralPrecast_Concrete_NaturalGrade 50</v>
      </c>
      <c r="E87" s="3">
        <f>IF(OR(A87="",B87="",C87=""),"Pls make selection",IFERROR(VLOOKUP(D87,Database!$D$2:$G$139,4,FALSE),"Pls correct selection"))</f>
        <v>0.20799999999999999</v>
      </c>
      <c r="F87" s="123"/>
      <c r="G87" s="122" t="s">
        <v>356</v>
      </c>
      <c r="H87" s="122"/>
      <c r="I87" s="131" t="str">
        <f>IFERROR(VLOOKUP(H87,Transport!$A$3:$C$24,3,FALSE),"")</f>
        <v/>
      </c>
      <c r="J87" s="122"/>
      <c r="K87" s="131" t="str">
        <f>IFERROR(VLOOKUP(J87,Transport!$E$3:$G$6,3,FALSE),"")</f>
        <v/>
      </c>
      <c r="L87" s="3" t="str">
        <f>IFERROR(F87*((I87*K87)+Transport!$M$3)/1000,"")</f>
        <v/>
      </c>
      <c r="M87" s="124" t="str">
        <f t="shared" si="17"/>
        <v/>
      </c>
    </row>
    <row r="88" spans="1:13" x14ac:dyDescent="0.25">
      <c r="C88" s="371" t="s">
        <v>304</v>
      </c>
      <c r="D88" s="372"/>
      <c r="E88" s="372"/>
      <c r="F88" s="372"/>
      <c r="G88" s="372"/>
      <c r="H88" s="372"/>
      <c r="I88" s="372"/>
      <c r="J88" s="372"/>
      <c r="K88" s="372"/>
      <c r="L88" s="372"/>
      <c r="M88" s="373"/>
    </row>
    <row r="89" spans="1:13" outlineLevel="1" x14ac:dyDescent="0.25">
      <c r="A89" s="3" t="s">
        <v>109</v>
      </c>
      <c r="B89" s="3" t="s">
        <v>220</v>
      </c>
      <c r="C89" s="81" t="s">
        <v>77</v>
      </c>
      <c r="D89" s="3" t="str">
        <f t="shared" ref="D89:D94" si="18">CONCATENATE(A89,B89,C89)</f>
        <v>Concrete_GeneralPrecast_Eco_Concrete_15percent_Fly_AshGrade 20</v>
      </c>
      <c r="E89" s="3">
        <f>IF(OR(A89="",B89="",C89=""),"Pls make selection",IFERROR(VLOOKUP(D89,Database!$D$2:$G$139,4,FALSE),"Pls correct selection"))</f>
        <v>0.13</v>
      </c>
      <c r="F89" s="123"/>
      <c r="G89" s="122" t="s">
        <v>356</v>
      </c>
      <c r="H89" s="122"/>
      <c r="I89" s="131" t="str">
        <f>IFERROR(VLOOKUP(H89,Transport!$A$3:$C$24,3,FALSE),"")</f>
        <v/>
      </c>
      <c r="J89" s="122"/>
      <c r="K89" s="131" t="str">
        <f>IFERROR(VLOOKUP(J89,Transport!$E$3:$G$6,3,FALSE),"")</f>
        <v/>
      </c>
      <c r="L89" s="3" t="str">
        <f>IFERROR(F89*((I89*K89)+Transport!$M$3)/1000,"")</f>
        <v/>
      </c>
      <c r="M89" s="124" t="str">
        <f t="shared" ref="M89:M94" si="19">IFERROR(E89*F89+L89,"")</f>
        <v/>
      </c>
    </row>
    <row r="90" spans="1:13" outlineLevel="1" x14ac:dyDescent="0.25">
      <c r="A90" s="3" t="s">
        <v>109</v>
      </c>
      <c r="B90" s="3" t="s">
        <v>220</v>
      </c>
      <c r="C90" s="81" t="s">
        <v>84</v>
      </c>
      <c r="D90" s="3" t="str">
        <f t="shared" si="18"/>
        <v>Concrete_GeneralPrecast_Eco_Concrete_15percent_Fly_AshGrade 25</v>
      </c>
      <c r="E90" s="3">
        <f>IF(OR(A90="",B90="",C90=""),"Pls make selection",IFERROR(VLOOKUP(D90,Database!$D$2:$G$139,4,FALSE),"Pls correct selection"))</f>
        <v>0.13700000000000001</v>
      </c>
      <c r="F90" s="123"/>
      <c r="G90" s="122" t="s">
        <v>356</v>
      </c>
      <c r="H90" s="122"/>
      <c r="I90" s="131" t="str">
        <f>IFERROR(VLOOKUP(H90,Transport!$A$3:$C$24,3,FALSE),"")</f>
        <v/>
      </c>
      <c r="J90" s="122"/>
      <c r="K90" s="131" t="str">
        <f>IFERROR(VLOOKUP(J90,Transport!$E$3:$G$6,3,FALSE),"")</f>
        <v/>
      </c>
      <c r="L90" s="3" t="str">
        <f>IFERROR(F90*((I90*K90)+Transport!$M$3)/1000,"")</f>
        <v/>
      </c>
      <c r="M90" s="124" t="str">
        <f t="shared" si="19"/>
        <v/>
      </c>
    </row>
    <row r="91" spans="1:13" outlineLevel="1" x14ac:dyDescent="0.25">
      <c r="A91" s="3" t="s">
        <v>109</v>
      </c>
      <c r="B91" s="3" t="s">
        <v>220</v>
      </c>
      <c r="C91" s="81" t="s">
        <v>79</v>
      </c>
      <c r="D91" s="3" t="str">
        <f t="shared" si="18"/>
        <v>Concrete_GeneralPrecast_Eco_Concrete_15percent_Fly_AshGrade 30</v>
      </c>
      <c r="E91" s="3">
        <f>IF(OR(A91="",B91="",C91=""),"Pls make selection",IFERROR(VLOOKUP(D91,Database!$D$2:$G$139,4,FALSE),"Pls correct selection"))</f>
        <v>0.158</v>
      </c>
      <c r="F91" s="123"/>
      <c r="G91" s="122" t="s">
        <v>356</v>
      </c>
      <c r="H91" s="122"/>
      <c r="I91" s="131" t="str">
        <f>IFERROR(VLOOKUP(H91,Transport!$A$3:$C$24,3,FALSE),"")</f>
        <v/>
      </c>
      <c r="J91" s="122"/>
      <c r="K91" s="131" t="str">
        <f>IFERROR(VLOOKUP(J91,Transport!$E$3:$G$6,3,FALSE),"")</f>
        <v/>
      </c>
      <c r="L91" s="3" t="str">
        <f>IFERROR(F91*((I91*K91)+Transport!$M$3)/1000,"")</f>
        <v/>
      </c>
      <c r="M91" s="124" t="str">
        <f t="shared" si="19"/>
        <v/>
      </c>
    </row>
    <row r="92" spans="1:13" outlineLevel="1" x14ac:dyDescent="0.25">
      <c r="A92" s="3" t="s">
        <v>109</v>
      </c>
      <c r="B92" s="3" t="s">
        <v>220</v>
      </c>
      <c r="C92" s="81" t="s">
        <v>80</v>
      </c>
      <c r="D92" s="3" t="str">
        <f t="shared" si="18"/>
        <v>Concrete_GeneralPrecast_Eco_Concrete_15percent_Fly_AshGrade 35</v>
      </c>
      <c r="E92" s="3">
        <f>IF(OR(A92="",B92="",C92=""),"Pls make selection",IFERROR(VLOOKUP(D92,Database!$D$2:$G$139,4,FALSE),"Pls correct selection"))</f>
        <v>0.16700000000000001</v>
      </c>
      <c r="F92" s="123"/>
      <c r="G92" s="122" t="s">
        <v>356</v>
      </c>
      <c r="H92" s="122"/>
      <c r="I92" s="131" t="str">
        <f>IFERROR(VLOOKUP(H92,Transport!$A$3:$C$24,3,FALSE),"")</f>
        <v/>
      </c>
      <c r="J92" s="122"/>
      <c r="K92" s="131" t="str">
        <f>IFERROR(VLOOKUP(J92,Transport!$E$3:$G$6,3,FALSE),"")</f>
        <v/>
      </c>
      <c r="L92" s="3" t="str">
        <f>IFERROR(F92*((I92*K92)+Transport!$M$3)/1000,"")</f>
        <v/>
      </c>
      <c r="M92" s="124" t="str">
        <f t="shared" si="19"/>
        <v/>
      </c>
    </row>
    <row r="93" spans="1:13" outlineLevel="1" x14ac:dyDescent="0.25">
      <c r="A93" s="3" t="s">
        <v>109</v>
      </c>
      <c r="B93" s="3" t="s">
        <v>220</v>
      </c>
      <c r="C93" s="81" t="s">
        <v>81</v>
      </c>
      <c r="D93" s="3" t="str">
        <f t="shared" si="18"/>
        <v>Concrete_GeneralPrecast_Eco_Concrete_15percent_Fly_AshGrade 40</v>
      </c>
      <c r="E93" s="3">
        <f>IF(OR(A93="",B93="",C93=""),"Pls make selection",IFERROR(VLOOKUP(D93,Database!$D$2:$G$139,4,FALSE),"Pls correct selection"))</f>
        <v>0.17699999999999999</v>
      </c>
      <c r="F93" s="123"/>
      <c r="G93" s="122" t="s">
        <v>356</v>
      </c>
      <c r="H93" s="122"/>
      <c r="I93" s="131" t="str">
        <f>IFERROR(VLOOKUP(H93,Transport!$A$3:$C$24,3,FALSE),"")</f>
        <v/>
      </c>
      <c r="J93" s="122"/>
      <c r="K93" s="131" t="str">
        <f>IFERROR(VLOOKUP(J93,Transport!$E$3:$G$6,3,FALSE),"")</f>
        <v/>
      </c>
      <c r="L93" s="3" t="str">
        <f>IFERROR(F93*((I93*K93)+Transport!$M$3)/1000,"")</f>
        <v/>
      </c>
      <c r="M93" s="124" t="str">
        <f t="shared" si="19"/>
        <v/>
      </c>
    </row>
    <row r="94" spans="1:13" outlineLevel="1" x14ac:dyDescent="0.25">
      <c r="A94" s="3" t="s">
        <v>109</v>
      </c>
      <c r="B94" s="3" t="s">
        <v>220</v>
      </c>
      <c r="C94" s="81" t="s">
        <v>82</v>
      </c>
      <c r="D94" s="3" t="str">
        <f t="shared" si="18"/>
        <v>Concrete_GeneralPrecast_Eco_Concrete_15percent_Fly_AshGrade 50</v>
      </c>
      <c r="E94" s="3">
        <f>IF(OR(A94="",B94="",C94=""),"Pls make selection",IFERROR(VLOOKUP(D94,Database!$D$2:$G$139,4,FALSE),"Pls correct selection"))</f>
        <v>0.20300000000000001</v>
      </c>
      <c r="F94" s="123"/>
      <c r="G94" s="122" t="s">
        <v>356</v>
      </c>
      <c r="H94" s="122"/>
      <c r="I94" s="131" t="str">
        <f>IFERROR(VLOOKUP(H94,Transport!$A$3:$C$24,3,FALSE),"")</f>
        <v/>
      </c>
      <c r="J94" s="122"/>
      <c r="K94" s="131" t="str">
        <f>IFERROR(VLOOKUP(J94,Transport!$E$3:$G$6,3,FALSE),"")</f>
        <v/>
      </c>
      <c r="L94" s="3" t="str">
        <f>IFERROR(F94*((I94*K94)+Transport!$M$3)/1000,"")</f>
        <v/>
      </c>
      <c r="M94" s="124" t="str">
        <f t="shared" si="19"/>
        <v/>
      </c>
    </row>
    <row r="95" spans="1:13" x14ac:dyDescent="0.25">
      <c r="C95" s="371" t="s">
        <v>305</v>
      </c>
      <c r="D95" s="372"/>
      <c r="E95" s="372"/>
      <c r="F95" s="372"/>
      <c r="G95" s="372"/>
      <c r="H95" s="372"/>
      <c r="I95" s="372"/>
      <c r="J95" s="372"/>
      <c r="K95" s="372"/>
      <c r="L95" s="372"/>
      <c r="M95" s="373"/>
    </row>
    <row r="96" spans="1:13" outlineLevel="1" x14ac:dyDescent="0.25">
      <c r="A96" s="3" t="s">
        <v>109</v>
      </c>
      <c r="B96" s="3" t="s">
        <v>222</v>
      </c>
      <c r="C96" s="81" t="s">
        <v>77</v>
      </c>
      <c r="D96" s="3" t="str">
        <f t="shared" ref="D96:D101" si="20">CONCATENATE(A96,B96,C96)</f>
        <v>Concrete_GeneralPrecast_Eco_Concrete_30percent_Fly_AshGrade 20</v>
      </c>
      <c r="E96" s="3">
        <f>IF(OR(A96="",B96="",C96=""),"Pls make selection",IFERROR(VLOOKUP(D96,Database!$D$2:$G$139,4,FALSE),"Pls correct selection"))</f>
        <v>0.11700000000000001</v>
      </c>
      <c r="F96" s="123"/>
      <c r="G96" s="122" t="s">
        <v>356</v>
      </c>
      <c r="H96" s="122"/>
      <c r="I96" s="131" t="str">
        <f>IFERROR(VLOOKUP(H96,Transport!$A$3:$C$24,3,FALSE),"")</f>
        <v/>
      </c>
      <c r="J96" s="122"/>
      <c r="K96" s="131" t="str">
        <f>IFERROR(VLOOKUP(J96,Transport!$E$3:$G$6,3,FALSE),"")</f>
        <v/>
      </c>
      <c r="L96" s="3" t="str">
        <f>IFERROR(F96*((I96*K96)+Transport!$M$3)/1000,"")</f>
        <v/>
      </c>
      <c r="M96" s="124" t="str">
        <f t="shared" ref="M96:M101" si="21">IFERROR(E96*F96+L96,"")</f>
        <v/>
      </c>
    </row>
    <row r="97" spans="1:13" outlineLevel="1" x14ac:dyDescent="0.25">
      <c r="A97" s="3" t="s">
        <v>109</v>
      </c>
      <c r="B97" s="3" t="s">
        <v>222</v>
      </c>
      <c r="C97" s="81" t="s">
        <v>84</v>
      </c>
      <c r="D97" s="3" t="str">
        <f t="shared" si="20"/>
        <v>Concrete_GeneralPrecast_Eco_Concrete_30percent_Fly_AshGrade 25</v>
      </c>
      <c r="E97" s="3">
        <f>IF(OR(A97="",B97="",C97=""),"Pls make selection",IFERROR(VLOOKUP(D97,Database!$D$2:$G$139,4,FALSE),"Pls correct selection"))</f>
        <v>0.124</v>
      </c>
      <c r="F97" s="123"/>
      <c r="G97" s="122" t="s">
        <v>356</v>
      </c>
      <c r="H97" s="122"/>
      <c r="I97" s="131" t="str">
        <f>IFERROR(VLOOKUP(H97,Transport!$A$3:$C$24,3,FALSE),"")</f>
        <v/>
      </c>
      <c r="J97" s="122"/>
      <c r="K97" s="131" t="str">
        <f>IFERROR(VLOOKUP(J97,Transport!$E$3:$G$6,3,FALSE),"")</f>
        <v/>
      </c>
      <c r="L97" s="3" t="str">
        <f>IFERROR(F97*((I97*K97)+Transport!$M$3)/1000,"")</f>
        <v/>
      </c>
      <c r="M97" s="124" t="str">
        <f t="shared" si="21"/>
        <v/>
      </c>
    </row>
    <row r="98" spans="1:13" outlineLevel="1" x14ac:dyDescent="0.25">
      <c r="A98" s="3" t="s">
        <v>109</v>
      </c>
      <c r="B98" s="3" t="s">
        <v>222</v>
      </c>
      <c r="C98" s="81" t="s">
        <v>79</v>
      </c>
      <c r="D98" s="3" t="str">
        <f t="shared" si="20"/>
        <v>Concrete_GeneralPrecast_Eco_Concrete_30percent_Fly_AshGrade 30</v>
      </c>
      <c r="E98" s="3">
        <f>IF(OR(A98="",B98="",C98=""),"Pls make selection",IFERROR(VLOOKUP(D98,Database!$D$2:$G$139,4,FALSE),"Pls correct selection"))</f>
        <v>0.14399999999999999</v>
      </c>
      <c r="F98" s="123"/>
      <c r="G98" s="122" t="s">
        <v>356</v>
      </c>
      <c r="H98" s="122"/>
      <c r="I98" s="131" t="str">
        <f>IFERROR(VLOOKUP(H98,Transport!$A$3:$C$24,3,FALSE),"")</f>
        <v/>
      </c>
      <c r="J98" s="122"/>
      <c r="K98" s="131" t="str">
        <f>IFERROR(VLOOKUP(J98,Transport!$E$3:$G$6,3,FALSE),"")</f>
        <v/>
      </c>
      <c r="L98" s="3" t="str">
        <f>IFERROR(F98*((I98*K98)+Transport!$M$3)/1000,"")</f>
        <v/>
      </c>
      <c r="M98" s="124" t="str">
        <f t="shared" si="21"/>
        <v/>
      </c>
    </row>
    <row r="99" spans="1:13" outlineLevel="1" x14ac:dyDescent="0.25">
      <c r="A99" s="3" t="s">
        <v>109</v>
      </c>
      <c r="B99" s="3" t="s">
        <v>222</v>
      </c>
      <c r="C99" s="81" t="s">
        <v>80</v>
      </c>
      <c r="D99" s="3" t="str">
        <f t="shared" si="20"/>
        <v>Concrete_GeneralPrecast_Eco_Concrete_30percent_Fly_AshGrade 35</v>
      </c>
      <c r="E99" s="3">
        <f>IF(OR(A99="",B99="",C99=""),"Pls make selection",IFERROR(VLOOKUP(D99,Database!$D$2:$G$139,4,FALSE),"Pls correct selection"))</f>
        <v>0.151</v>
      </c>
      <c r="F99" s="123"/>
      <c r="G99" s="122" t="s">
        <v>356</v>
      </c>
      <c r="H99" s="122"/>
      <c r="I99" s="131" t="str">
        <f>IFERROR(VLOOKUP(H99,Transport!$A$3:$C$24,3,FALSE),"")</f>
        <v/>
      </c>
      <c r="J99" s="122"/>
      <c r="K99" s="131" t="str">
        <f>IFERROR(VLOOKUP(J99,Transport!$E$3:$G$6,3,FALSE),"")</f>
        <v/>
      </c>
      <c r="L99" s="3" t="str">
        <f>IFERROR(F99*((I99*K99)+Transport!$M$3)/1000,"")</f>
        <v/>
      </c>
      <c r="M99" s="124" t="str">
        <f t="shared" si="21"/>
        <v/>
      </c>
    </row>
    <row r="100" spans="1:13" outlineLevel="1" x14ac:dyDescent="0.25">
      <c r="A100" s="3" t="s">
        <v>109</v>
      </c>
      <c r="B100" s="3" t="s">
        <v>222</v>
      </c>
      <c r="C100" s="81" t="s">
        <v>81</v>
      </c>
      <c r="D100" s="3" t="str">
        <f t="shared" si="20"/>
        <v>Concrete_GeneralPrecast_Eco_Concrete_30percent_Fly_AshGrade 40</v>
      </c>
      <c r="E100" s="3">
        <f>IF(OR(A100="",B100="",C100=""),"Pls make selection",IFERROR(VLOOKUP(D100,Database!$D$2:$G$139,4,FALSE),"Pls correct selection"))</f>
        <v>0.16</v>
      </c>
      <c r="F100" s="123"/>
      <c r="G100" s="122" t="s">
        <v>356</v>
      </c>
      <c r="H100" s="122"/>
      <c r="I100" s="131" t="str">
        <f>IFERROR(VLOOKUP(H100,Transport!$A$3:$C$24,3,FALSE),"")</f>
        <v/>
      </c>
      <c r="J100" s="122"/>
      <c r="K100" s="131" t="str">
        <f>IFERROR(VLOOKUP(J100,Transport!$E$3:$G$6,3,FALSE),"")</f>
        <v/>
      </c>
      <c r="L100" s="3" t="str">
        <f>IFERROR(F100*((I100*K100)+Transport!$M$3)/1000,"")</f>
        <v/>
      </c>
      <c r="M100" s="124" t="str">
        <f t="shared" si="21"/>
        <v/>
      </c>
    </row>
    <row r="101" spans="1:13" outlineLevel="1" x14ac:dyDescent="0.25">
      <c r="A101" s="3" t="s">
        <v>109</v>
      </c>
      <c r="B101" s="3" t="s">
        <v>222</v>
      </c>
      <c r="C101" s="81" t="s">
        <v>82</v>
      </c>
      <c r="D101" s="3" t="str">
        <f t="shared" si="20"/>
        <v>Concrete_GeneralPrecast_Eco_Concrete_30percent_Fly_AshGrade 50</v>
      </c>
      <c r="E101" s="3">
        <f>IF(OR(A101="",B101="",C101=""),"Pls make selection",IFERROR(VLOOKUP(D101,Database!$D$2:$G$139,4,FALSE),"Pls correct selection"))</f>
        <v>0.184</v>
      </c>
      <c r="F101" s="123"/>
      <c r="G101" s="122" t="s">
        <v>356</v>
      </c>
      <c r="H101" s="122"/>
      <c r="I101" s="131" t="str">
        <f>IFERROR(VLOOKUP(H101,Transport!$A$3:$C$24,3,FALSE),"")</f>
        <v/>
      </c>
      <c r="J101" s="122"/>
      <c r="K101" s="131" t="str">
        <f>IFERROR(VLOOKUP(J101,Transport!$E$3:$G$6,3,FALSE),"")</f>
        <v/>
      </c>
      <c r="L101" s="3" t="str">
        <f>IFERROR(F101*((I101*K101)+Transport!$M$3)/1000,"")</f>
        <v/>
      </c>
      <c r="M101" s="124" t="str">
        <f t="shared" si="21"/>
        <v/>
      </c>
    </row>
    <row r="102" spans="1:13" x14ac:dyDescent="0.25">
      <c r="C102" s="371" t="s">
        <v>306</v>
      </c>
      <c r="D102" s="372"/>
      <c r="E102" s="372"/>
      <c r="F102" s="372"/>
      <c r="G102" s="372"/>
      <c r="H102" s="372"/>
      <c r="I102" s="372"/>
      <c r="J102" s="372"/>
      <c r="K102" s="372"/>
      <c r="L102" s="372"/>
      <c r="M102" s="373"/>
    </row>
    <row r="103" spans="1:13" outlineLevel="1" x14ac:dyDescent="0.25">
      <c r="A103" s="3" t="s">
        <v>109</v>
      </c>
      <c r="B103" s="3" t="s">
        <v>221</v>
      </c>
      <c r="C103" s="81" t="s">
        <v>77</v>
      </c>
      <c r="D103" s="3" t="str">
        <f t="shared" ref="D103:D108" si="22">CONCATENATE(A103,B103,C103)</f>
        <v>Concrete_GeneralPrecast_Eco_Concrete_25percent_GGBSGrade 20</v>
      </c>
      <c r="E103" s="3">
        <f>IF(OR(A103="",B103="",C103=""),"Pls make selection",IFERROR(VLOOKUP(D103,Database!$D$2:$G$139,4,FALSE),"Pls correct selection"))</f>
        <v>0.113</v>
      </c>
      <c r="F103" s="123"/>
      <c r="G103" s="122" t="s">
        <v>356</v>
      </c>
      <c r="H103" s="122"/>
      <c r="I103" s="131" t="str">
        <f>IFERROR(VLOOKUP(H103,Transport!$A$3:$C$24,3,FALSE),"")</f>
        <v/>
      </c>
      <c r="J103" s="122"/>
      <c r="K103" s="131" t="str">
        <f>IFERROR(VLOOKUP(J103,Transport!$E$3:$G$6,3,FALSE),"")</f>
        <v/>
      </c>
      <c r="L103" s="3" t="str">
        <f>IFERROR(F103*((I103*K103)+Transport!$M$3)/1000,"")</f>
        <v/>
      </c>
      <c r="M103" s="124" t="str">
        <f t="shared" ref="M103:M108" si="23">IFERROR(E103*F103+L103,"")</f>
        <v/>
      </c>
    </row>
    <row r="104" spans="1:13" outlineLevel="1" x14ac:dyDescent="0.25">
      <c r="A104" s="3" t="s">
        <v>109</v>
      </c>
      <c r="B104" s="3" t="s">
        <v>221</v>
      </c>
      <c r="C104" s="81" t="s">
        <v>84</v>
      </c>
      <c r="D104" s="3" t="str">
        <f t="shared" si="22"/>
        <v>Concrete_GeneralPrecast_Eco_Concrete_25percent_GGBSGrade 25</v>
      </c>
      <c r="E104" s="3">
        <f>IF(OR(A104="",B104="",C104=""),"Pls make selection",IFERROR(VLOOKUP(D104,Database!$D$2:$G$139,4,FALSE),"Pls correct selection"))</f>
        <v>0.11899999999999999</v>
      </c>
      <c r="F104" s="123"/>
      <c r="G104" s="122" t="s">
        <v>356</v>
      </c>
      <c r="H104" s="122"/>
      <c r="I104" s="131" t="str">
        <f>IFERROR(VLOOKUP(H104,Transport!$A$3:$C$24,3,FALSE),"")</f>
        <v/>
      </c>
      <c r="J104" s="122"/>
      <c r="K104" s="131" t="str">
        <f>IFERROR(VLOOKUP(J104,Transport!$E$3:$G$6,3,FALSE),"")</f>
        <v/>
      </c>
      <c r="L104" s="3" t="str">
        <f>IFERROR(F104*((I104*K104)+Transport!$M$3)/1000,"")</f>
        <v/>
      </c>
      <c r="M104" s="124" t="str">
        <f t="shared" si="23"/>
        <v/>
      </c>
    </row>
    <row r="105" spans="1:13" outlineLevel="1" x14ac:dyDescent="0.25">
      <c r="A105" s="3" t="s">
        <v>109</v>
      </c>
      <c r="B105" s="3" t="s">
        <v>221</v>
      </c>
      <c r="C105" s="81" t="s">
        <v>79</v>
      </c>
      <c r="D105" s="3" t="str">
        <f t="shared" si="22"/>
        <v>Concrete_GeneralPrecast_Eco_Concrete_25percent_GGBSGrade 30</v>
      </c>
      <c r="E105" s="3">
        <f>IF(OR(A105="",B105="",C105=""),"Pls make selection",IFERROR(VLOOKUP(D105,Database!$D$2:$G$139,4,FALSE),"Pls correct selection"))</f>
        <v>0.13900000000000001</v>
      </c>
      <c r="F105" s="123"/>
      <c r="G105" s="122" t="s">
        <v>356</v>
      </c>
      <c r="H105" s="122"/>
      <c r="I105" s="131" t="str">
        <f>IFERROR(VLOOKUP(H105,Transport!$A$3:$C$24,3,FALSE),"")</f>
        <v/>
      </c>
      <c r="J105" s="122"/>
      <c r="K105" s="131" t="str">
        <f>IFERROR(VLOOKUP(J105,Transport!$E$3:$G$6,3,FALSE),"")</f>
        <v/>
      </c>
      <c r="L105" s="3" t="str">
        <f>IFERROR(F105*((I105*K105)+Transport!$M$3)/1000,"")</f>
        <v/>
      </c>
      <c r="M105" s="124" t="str">
        <f t="shared" si="23"/>
        <v/>
      </c>
    </row>
    <row r="106" spans="1:13" outlineLevel="1" x14ac:dyDescent="0.25">
      <c r="A106" s="3" t="s">
        <v>109</v>
      </c>
      <c r="B106" s="3" t="s">
        <v>221</v>
      </c>
      <c r="C106" s="81" t="s">
        <v>80</v>
      </c>
      <c r="D106" s="3" t="str">
        <f t="shared" si="22"/>
        <v>Concrete_GeneralPrecast_Eco_Concrete_25percent_GGBSGrade 35</v>
      </c>
      <c r="E106" s="3">
        <f>IF(OR(A106="",B106="",C106=""),"Pls make selection",IFERROR(VLOOKUP(D106,Database!$D$2:$G$139,4,FALSE),"Pls correct selection"))</f>
        <v>0.14799999999999999</v>
      </c>
      <c r="F106" s="123"/>
      <c r="G106" s="122" t="s">
        <v>356</v>
      </c>
      <c r="H106" s="122"/>
      <c r="I106" s="131" t="str">
        <f>IFERROR(VLOOKUP(H106,Transport!$A$3:$C$24,3,FALSE),"")</f>
        <v/>
      </c>
      <c r="J106" s="122"/>
      <c r="K106" s="131" t="str">
        <f>IFERROR(VLOOKUP(J106,Transport!$E$3:$G$6,3,FALSE),"")</f>
        <v/>
      </c>
      <c r="L106" s="3" t="str">
        <f>IFERROR(F106*((I106*K106)+Transport!$M$3)/1000,"")</f>
        <v/>
      </c>
      <c r="M106" s="124" t="str">
        <f t="shared" si="23"/>
        <v/>
      </c>
    </row>
    <row r="107" spans="1:13" outlineLevel="1" x14ac:dyDescent="0.25">
      <c r="A107" s="3" t="s">
        <v>109</v>
      </c>
      <c r="B107" s="3" t="s">
        <v>221</v>
      </c>
      <c r="C107" s="81" t="s">
        <v>81</v>
      </c>
      <c r="D107" s="3" t="str">
        <f t="shared" si="22"/>
        <v>Concrete_GeneralPrecast_Eco_Concrete_25percent_GGBSGrade 40</v>
      </c>
      <c r="E107" s="3">
        <f>IF(OR(A107="",B107="",C107=""),"Pls make selection",IFERROR(VLOOKUP(D107,Database!$D$2:$G$139,4,FALSE),"Pls correct selection"))</f>
        <v>0.157</v>
      </c>
      <c r="F107" s="123"/>
      <c r="G107" s="122" t="s">
        <v>356</v>
      </c>
      <c r="H107" s="122"/>
      <c r="I107" s="131" t="str">
        <f>IFERROR(VLOOKUP(H107,Transport!$A$3:$C$24,3,FALSE),"")</f>
        <v/>
      </c>
      <c r="J107" s="122"/>
      <c r="K107" s="131" t="str">
        <f>IFERROR(VLOOKUP(J107,Transport!$E$3:$G$6,3,FALSE),"")</f>
        <v/>
      </c>
      <c r="L107" s="3" t="str">
        <f>IFERROR(F107*((I107*K107)+Transport!$M$3)/1000,"")</f>
        <v/>
      </c>
      <c r="M107" s="124" t="str">
        <f t="shared" si="23"/>
        <v/>
      </c>
    </row>
    <row r="108" spans="1:13" outlineLevel="1" x14ac:dyDescent="0.25">
      <c r="A108" s="3" t="s">
        <v>109</v>
      </c>
      <c r="B108" s="3" t="s">
        <v>221</v>
      </c>
      <c r="C108" s="81" t="s">
        <v>82</v>
      </c>
      <c r="D108" s="3" t="str">
        <f t="shared" si="22"/>
        <v>Concrete_GeneralPrecast_Eco_Concrete_25percent_GGBSGrade 50</v>
      </c>
      <c r="E108" s="3">
        <f>IF(OR(A108="",B108="",C108=""),"Pls make selection",IFERROR(VLOOKUP(D108,Database!$D$2:$G$139,4,FALSE),"Pls correct selection"))</f>
        <v>0.182</v>
      </c>
      <c r="F108" s="123"/>
      <c r="G108" s="122" t="s">
        <v>356</v>
      </c>
      <c r="H108" s="122"/>
      <c r="I108" s="131" t="str">
        <f>IFERROR(VLOOKUP(H108,Transport!$A$3:$C$24,3,FALSE),"")</f>
        <v/>
      </c>
      <c r="J108" s="122"/>
      <c r="K108" s="131" t="str">
        <f>IFERROR(VLOOKUP(J108,Transport!$E$3:$G$6,3,FALSE),"")</f>
        <v/>
      </c>
      <c r="L108" s="3" t="str">
        <f>IFERROR(F108*((I108*K108)+Transport!$M$3)/1000,"")</f>
        <v/>
      </c>
      <c r="M108" s="124" t="str">
        <f t="shared" si="23"/>
        <v/>
      </c>
    </row>
    <row r="109" spans="1:13" x14ac:dyDescent="0.25">
      <c r="C109" s="371" t="s">
        <v>307</v>
      </c>
      <c r="D109" s="372"/>
      <c r="E109" s="372"/>
      <c r="F109" s="372"/>
      <c r="G109" s="372"/>
      <c r="H109" s="372"/>
      <c r="I109" s="372"/>
      <c r="J109" s="372"/>
      <c r="K109" s="372"/>
      <c r="L109" s="372"/>
      <c r="M109" s="373"/>
    </row>
    <row r="110" spans="1:13" outlineLevel="1" x14ac:dyDescent="0.25">
      <c r="A110" s="3" t="s">
        <v>109</v>
      </c>
      <c r="B110" s="3" t="s">
        <v>223</v>
      </c>
      <c r="C110" s="81" t="s">
        <v>77</v>
      </c>
      <c r="D110" s="3" t="str">
        <f t="shared" ref="D110:D115" si="24">CONCATENATE(A110,B110,C110)</f>
        <v>Concrete_GeneralPrecast_Eco_Concrete_50percent_GGBSGrade 20</v>
      </c>
      <c r="E110" s="3">
        <f>IF(OR(A110="",B110="",C110=""),"Pls make selection",IFERROR(VLOOKUP(D110,Database!$D$2:$G$139,4,FALSE),"Pls correct selection"))</f>
        <v>8.5999999999999993E-2</v>
      </c>
      <c r="F110" s="123"/>
      <c r="G110" s="122" t="s">
        <v>356</v>
      </c>
      <c r="H110" s="122"/>
      <c r="I110" s="131" t="str">
        <f>IFERROR(VLOOKUP(H110,Transport!$A$3:$C$24,3,FALSE),"")</f>
        <v/>
      </c>
      <c r="J110" s="122"/>
      <c r="K110" s="131" t="str">
        <f>IFERROR(VLOOKUP(J110,Transport!$E$3:$G$6,3,FALSE),"")</f>
        <v/>
      </c>
      <c r="L110" s="3" t="str">
        <f>IFERROR(F110*((I110*K110)+Transport!$M$3)/1000,"")</f>
        <v/>
      </c>
      <c r="M110" s="124" t="str">
        <f t="shared" ref="M110:M115" si="25">IFERROR(E110*F110+L110,"")</f>
        <v/>
      </c>
    </row>
    <row r="111" spans="1:13" outlineLevel="1" x14ac:dyDescent="0.25">
      <c r="A111" s="3" t="s">
        <v>109</v>
      </c>
      <c r="B111" s="3" t="s">
        <v>223</v>
      </c>
      <c r="C111" s="81" t="s">
        <v>84</v>
      </c>
      <c r="D111" s="3" t="str">
        <f t="shared" si="24"/>
        <v>Concrete_GeneralPrecast_Eco_Concrete_50percent_GGBSGrade 25</v>
      </c>
      <c r="E111" s="3">
        <f>IF(OR(A111="",B111="",C111=""),"Pls make selection",IFERROR(VLOOKUP(D111,Database!$D$2:$G$139,4,FALSE),"Pls correct selection"))</f>
        <v>0.09</v>
      </c>
      <c r="F111" s="123"/>
      <c r="G111" s="122" t="s">
        <v>356</v>
      </c>
      <c r="H111" s="122"/>
      <c r="I111" s="131" t="str">
        <f>IFERROR(VLOOKUP(H111,Transport!$A$3:$C$24,3,FALSE),"")</f>
        <v/>
      </c>
      <c r="J111" s="122"/>
      <c r="K111" s="131" t="str">
        <f>IFERROR(VLOOKUP(J111,Transport!$E$3:$G$6,3,FALSE),"")</f>
        <v/>
      </c>
      <c r="L111" s="3" t="str">
        <f>IFERROR(F111*((I111*K111)+Transport!$M$3)/1000,"")</f>
        <v/>
      </c>
      <c r="M111" s="124" t="str">
        <f t="shared" si="25"/>
        <v/>
      </c>
    </row>
    <row r="112" spans="1:13" outlineLevel="1" x14ac:dyDescent="0.25">
      <c r="A112" s="3" t="s">
        <v>109</v>
      </c>
      <c r="B112" s="3" t="s">
        <v>223</v>
      </c>
      <c r="C112" s="81" t="s">
        <v>79</v>
      </c>
      <c r="D112" s="3" t="str">
        <f t="shared" si="24"/>
        <v>Concrete_GeneralPrecast_Eco_Concrete_50percent_GGBSGrade 30</v>
      </c>
      <c r="E112" s="3">
        <f>IF(OR(A112="",B112="",C112=""),"Pls make selection",IFERROR(VLOOKUP(D112,Database!$D$2:$G$139,4,FALSE),"Pls correct selection"))</f>
        <v>0.107</v>
      </c>
      <c r="F112" s="123"/>
      <c r="G112" s="122" t="s">
        <v>356</v>
      </c>
      <c r="H112" s="122"/>
      <c r="I112" s="131" t="str">
        <f>IFERROR(VLOOKUP(H112,Transport!$A$3:$C$24,3,FALSE),"")</f>
        <v/>
      </c>
      <c r="J112" s="122"/>
      <c r="K112" s="131" t="str">
        <f>IFERROR(VLOOKUP(J112,Transport!$E$3:$G$6,3,FALSE),"")</f>
        <v/>
      </c>
      <c r="L112" s="3" t="str">
        <f>IFERROR(F112*((I112*K112)+Transport!$M$3)/1000,"")</f>
        <v/>
      </c>
      <c r="M112" s="124" t="str">
        <f t="shared" si="25"/>
        <v/>
      </c>
    </row>
    <row r="113" spans="1:13" outlineLevel="1" x14ac:dyDescent="0.25">
      <c r="A113" s="3" t="s">
        <v>109</v>
      </c>
      <c r="B113" s="3" t="s">
        <v>223</v>
      </c>
      <c r="C113" s="81" t="s">
        <v>80</v>
      </c>
      <c r="D113" s="3" t="str">
        <f t="shared" si="24"/>
        <v>Concrete_GeneralPrecast_Eco_Concrete_50percent_GGBSGrade 35</v>
      </c>
      <c r="E113" s="3">
        <f>IF(OR(A113="",B113="",C113=""),"Pls make selection",IFERROR(VLOOKUP(D113,Database!$D$2:$G$139,4,FALSE),"Pls correct selection"))</f>
        <v>0.114</v>
      </c>
      <c r="F113" s="123"/>
      <c r="G113" s="122" t="s">
        <v>356</v>
      </c>
      <c r="H113" s="122"/>
      <c r="I113" s="131" t="str">
        <f>IFERROR(VLOOKUP(H113,Transport!$A$3:$C$24,3,FALSE),"")</f>
        <v/>
      </c>
      <c r="J113" s="122"/>
      <c r="K113" s="131" t="str">
        <f>IFERROR(VLOOKUP(J113,Transport!$E$3:$G$6,3,FALSE),"")</f>
        <v/>
      </c>
      <c r="L113" s="3" t="str">
        <f>IFERROR(F113*((I113*K113)+Transport!$M$3)/1000,"")</f>
        <v/>
      </c>
      <c r="M113" s="124" t="str">
        <f t="shared" si="25"/>
        <v/>
      </c>
    </row>
    <row r="114" spans="1:13" outlineLevel="1" x14ac:dyDescent="0.25">
      <c r="A114" s="3" t="s">
        <v>109</v>
      </c>
      <c r="B114" s="3" t="s">
        <v>223</v>
      </c>
      <c r="C114" s="81" t="s">
        <v>81</v>
      </c>
      <c r="D114" s="3" t="str">
        <f t="shared" si="24"/>
        <v>Concrete_GeneralPrecast_Eco_Concrete_50percent_GGBSGrade 40</v>
      </c>
      <c r="E114" s="3">
        <f>IF(OR(A114="",B114="",C114=""),"Pls make selection",IFERROR(VLOOKUP(D114,Database!$D$2:$G$139,4,FALSE),"Pls correct selection"))</f>
        <v>0.12</v>
      </c>
      <c r="F114" s="123"/>
      <c r="G114" s="122" t="s">
        <v>356</v>
      </c>
      <c r="H114" s="122"/>
      <c r="I114" s="131" t="str">
        <f>IFERROR(VLOOKUP(H114,Transport!$A$3:$C$24,3,FALSE),"")</f>
        <v/>
      </c>
      <c r="J114" s="122"/>
      <c r="K114" s="131" t="str">
        <f>IFERROR(VLOOKUP(J114,Transport!$E$3:$G$6,3,FALSE),"")</f>
        <v/>
      </c>
      <c r="L114" s="3" t="str">
        <f>IFERROR(F114*((I114*K114)+Transport!$M$3)/1000,"")</f>
        <v/>
      </c>
      <c r="M114" s="124" t="str">
        <f t="shared" si="25"/>
        <v/>
      </c>
    </row>
    <row r="115" spans="1:13" outlineLevel="1" x14ac:dyDescent="0.25">
      <c r="A115" s="3" t="s">
        <v>109</v>
      </c>
      <c r="B115" s="3" t="s">
        <v>223</v>
      </c>
      <c r="C115" s="81" t="s">
        <v>82</v>
      </c>
      <c r="D115" s="3" t="str">
        <f t="shared" si="24"/>
        <v>Concrete_GeneralPrecast_Eco_Concrete_50percent_GGBSGrade 50</v>
      </c>
      <c r="E115" s="3">
        <f>IF(OR(A115="",B115="",C115=""),"Pls make selection",IFERROR(VLOOKUP(D115,Database!$D$2:$G$139,4,FALSE),"Pls correct selection"))</f>
        <v>0.14399999999999999</v>
      </c>
      <c r="F115" s="123"/>
      <c r="G115" s="122" t="s">
        <v>356</v>
      </c>
      <c r="H115" s="122"/>
      <c r="I115" s="131" t="str">
        <f>IFERROR(VLOOKUP(H115,Transport!$A$3:$C$24,3,FALSE),"")</f>
        <v/>
      </c>
      <c r="J115" s="122"/>
      <c r="K115" s="131" t="str">
        <f>IFERROR(VLOOKUP(J115,Transport!$E$3:$G$6,3,FALSE),"")</f>
        <v/>
      </c>
      <c r="L115" s="3" t="str">
        <f>IFERROR(F115*((I115*K115)+Transport!$M$3)/1000,"")</f>
        <v/>
      </c>
      <c r="M115" s="124" t="str">
        <f t="shared" si="25"/>
        <v/>
      </c>
    </row>
    <row r="116" spans="1:13" x14ac:dyDescent="0.25">
      <c r="C116" s="375" t="s">
        <v>40</v>
      </c>
      <c r="D116" s="376"/>
      <c r="E116" s="376"/>
      <c r="F116" s="376"/>
      <c r="G116" s="376"/>
      <c r="H116" s="376"/>
      <c r="I116" s="376"/>
      <c r="J116" s="376"/>
      <c r="K116" s="376"/>
      <c r="L116" s="376"/>
      <c r="M116" s="377"/>
    </row>
    <row r="117" spans="1:13" x14ac:dyDescent="0.25">
      <c r="C117" s="371" t="s">
        <v>308</v>
      </c>
      <c r="D117" s="372"/>
      <c r="E117" s="372"/>
      <c r="F117" s="372"/>
      <c r="G117" s="372"/>
      <c r="H117" s="372"/>
      <c r="I117" s="372"/>
      <c r="J117" s="372"/>
      <c r="K117" s="372"/>
      <c r="L117" s="372"/>
      <c r="M117" s="373"/>
    </row>
    <row r="118" spans="1:13" outlineLevel="1" x14ac:dyDescent="0.25">
      <c r="A118" s="3" t="s">
        <v>40</v>
      </c>
      <c r="B118" s="3" t="s">
        <v>233</v>
      </c>
      <c r="C118" s="81" t="s">
        <v>233</v>
      </c>
      <c r="D118" s="3" t="str">
        <f t="shared" ref="D118:D125" si="26">CONCATENATE(A118,B118,C118)</f>
        <v>GlassGeneral_GlassGeneral_Glass</v>
      </c>
      <c r="E118" s="3">
        <f>IF(OR(A118="",B118="",C118=""),"Pls make selection",IFERROR(VLOOKUP(D118,Database!$D$2:$G$139,4,FALSE),"Pls correct selection"))</f>
        <v>1.44</v>
      </c>
      <c r="F118" s="123"/>
      <c r="G118" s="122" t="s">
        <v>356</v>
      </c>
      <c r="H118" s="122"/>
      <c r="I118" s="131" t="str">
        <f>IFERROR(VLOOKUP(H118,Transport!$A$3:$C$24,3,FALSE),"")</f>
        <v/>
      </c>
      <c r="J118" s="122"/>
      <c r="K118" s="131" t="str">
        <f>IFERROR(VLOOKUP(J118,Transport!$E$3:$G$6,3,FALSE),"")</f>
        <v/>
      </c>
      <c r="L118" s="3" t="str">
        <f>IFERROR(F118*((I118*K118)+Transport!$M$3)/1000,"")</f>
        <v/>
      </c>
      <c r="M118" s="124" t="str">
        <f t="shared" ref="M118:M125" si="27">IFERROR(E118*F118+L118,"")</f>
        <v/>
      </c>
    </row>
    <row r="119" spans="1:13" outlineLevel="1" x14ac:dyDescent="0.25">
      <c r="A119" s="3" t="s">
        <v>40</v>
      </c>
      <c r="B119" s="3" t="s">
        <v>116</v>
      </c>
      <c r="C119" s="81" t="s">
        <v>116</v>
      </c>
      <c r="D119" s="3" t="str">
        <f t="shared" si="26"/>
        <v>GlassFibre_GlassFibre_Glass</v>
      </c>
      <c r="E119" s="3">
        <f>IF(OR(A119="",B119="",C119=""),"Pls make selection",IFERROR(VLOOKUP(D119,Database!$D$2:$G$139,4,FALSE),"Pls correct selection"))</f>
        <v>1.5</v>
      </c>
      <c r="F119" s="123"/>
      <c r="G119" s="122" t="s">
        <v>356</v>
      </c>
      <c r="H119" s="122"/>
      <c r="I119" s="131" t="str">
        <f>IFERROR(VLOOKUP(H119,Transport!$A$3:$C$24,3,FALSE),"")</f>
        <v/>
      </c>
      <c r="J119" s="122"/>
      <c r="K119" s="131" t="str">
        <f>IFERROR(VLOOKUP(J119,Transport!$E$3:$G$6,3,FALSE),"")</f>
        <v/>
      </c>
      <c r="L119" s="3" t="str">
        <f>IFERROR(F119*((I119*K119)+Transport!$M$3)/1000,"")</f>
        <v/>
      </c>
      <c r="M119" s="124" t="str">
        <f t="shared" si="27"/>
        <v/>
      </c>
    </row>
    <row r="120" spans="1:13" outlineLevel="1" x14ac:dyDescent="0.25">
      <c r="A120" s="3" t="s">
        <v>40</v>
      </c>
      <c r="B120" s="3" t="s">
        <v>224</v>
      </c>
      <c r="C120" s="81" t="s">
        <v>224</v>
      </c>
      <c r="D120" s="3" t="str">
        <f t="shared" si="26"/>
        <v>GlassDouble_Glazing_GlassDouble_Glazing_Glass</v>
      </c>
      <c r="E120" s="3">
        <f>IF(OR(A120="",B120="",C120=""),"Pls make selection",IFERROR(VLOOKUP(D120,Database!$D$2:$G$139,4,FALSE),"Pls correct selection"))</f>
        <v>1.63</v>
      </c>
      <c r="F120" s="123"/>
      <c r="G120" s="122" t="s">
        <v>356</v>
      </c>
      <c r="H120" s="122"/>
      <c r="I120" s="131" t="str">
        <f>IFERROR(VLOOKUP(H120,Transport!$A$3:$C$24,3,FALSE),"")</f>
        <v/>
      </c>
      <c r="J120" s="122"/>
      <c r="K120" s="131" t="str">
        <f>IFERROR(VLOOKUP(J120,Transport!$E$3:$G$6,3,FALSE),"")</f>
        <v/>
      </c>
      <c r="L120" s="3" t="str">
        <f>IFERROR(F120*((I120*K120)+Transport!$M$3)/1000,"")</f>
        <v/>
      </c>
      <c r="M120" s="124" t="str">
        <f t="shared" si="27"/>
        <v/>
      </c>
    </row>
    <row r="121" spans="1:13" outlineLevel="1" x14ac:dyDescent="0.25">
      <c r="A121" s="3" t="s">
        <v>40</v>
      </c>
      <c r="B121" s="3" t="s">
        <v>225</v>
      </c>
      <c r="C121" s="81" t="s">
        <v>225</v>
      </c>
      <c r="D121" s="3" t="str">
        <f t="shared" si="26"/>
        <v>GlassTriple_Glazing_GlassTriple_Glazing_Glass</v>
      </c>
      <c r="E121" s="3">
        <f>IF(OR(A121="",B121="",C121=""),"Pls make selection",IFERROR(VLOOKUP(D121,Database!$D$2:$G$139,4,FALSE),"Pls correct selection"))</f>
        <v>1.75</v>
      </c>
      <c r="F121" s="123"/>
      <c r="G121" s="122" t="s">
        <v>356</v>
      </c>
      <c r="H121" s="122"/>
      <c r="I121" s="131" t="str">
        <f>IFERROR(VLOOKUP(H121,Transport!$A$3:$C$24,3,FALSE),"")</f>
        <v/>
      </c>
      <c r="J121" s="122"/>
      <c r="K121" s="131" t="str">
        <f>IFERROR(VLOOKUP(J121,Transport!$E$3:$G$6,3,FALSE),"")</f>
        <v/>
      </c>
      <c r="L121" s="3" t="str">
        <f>IFERROR(F121*((I121*K121)+Transport!$M$3)/1000,"")</f>
        <v/>
      </c>
      <c r="M121" s="124" t="str">
        <f t="shared" si="27"/>
        <v/>
      </c>
    </row>
    <row r="122" spans="1:13" outlineLevel="1" x14ac:dyDescent="0.25">
      <c r="A122" s="3" t="s">
        <v>40</v>
      </c>
      <c r="B122" s="3" t="s">
        <v>226</v>
      </c>
      <c r="C122" s="81" t="s">
        <v>226</v>
      </c>
      <c r="D122" s="3" t="str">
        <f t="shared" si="26"/>
        <v>GlassSky_light_GlassSky_light_Glass</v>
      </c>
      <c r="E122" s="3">
        <f>IF(OR(A122="",B122="",C122=""),"Pls make selection",IFERROR(VLOOKUP(D122,Database!$D$2:$G$139,4,FALSE),"Pls correct selection"))</f>
        <v>3.1</v>
      </c>
      <c r="F122" s="123"/>
      <c r="G122" s="122" t="s">
        <v>356</v>
      </c>
      <c r="H122" s="122"/>
      <c r="I122" s="131" t="str">
        <f>IFERROR(VLOOKUP(H122,Transport!$A$3:$C$24,3,FALSE),"")</f>
        <v/>
      </c>
      <c r="J122" s="122"/>
      <c r="K122" s="131" t="str">
        <f>IFERROR(VLOOKUP(J122,Transport!$E$3:$G$6,3,FALSE),"")</f>
        <v/>
      </c>
      <c r="L122" s="3" t="str">
        <f>IFERROR(F122*((I122*K122)+Transport!$M$3)/1000,"")</f>
        <v/>
      </c>
      <c r="M122" s="124" t="str">
        <f t="shared" si="27"/>
        <v/>
      </c>
    </row>
    <row r="123" spans="1:13" outlineLevel="1" x14ac:dyDescent="0.25">
      <c r="A123" s="3" t="s">
        <v>40</v>
      </c>
      <c r="B123" s="3" t="s">
        <v>117</v>
      </c>
      <c r="C123" s="81" t="s">
        <v>117</v>
      </c>
      <c r="D123" s="3" t="str">
        <f t="shared" si="26"/>
        <v>GlassLaminated_GlassLaminated_Glass</v>
      </c>
      <c r="E123" s="3">
        <f>IF(OR(A123="",B123="",C123=""),"Pls make selection",IFERROR(VLOOKUP(D123,Database!$D$2:$G$139,4,FALSE),"Pls correct selection"))</f>
        <v>3.5009999999999999</v>
      </c>
      <c r="F123" s="123"/>
      <c r="G123" s="122" t="s">
        <v>356</v>
      </c>
      <c r="H123" s="122"/>
      <c r="I123" s="131" t="str">
        <f>IFERROR(VLOOKUP(H123,Transport!$A$3:$C$24,3,FALSE),"")</f>
        <v/>
      </c>
      <c r="J123" s="122"/>
      <c r="K123" s="131" t="str">
        <f>IFERROR(VLOOKUP(J123,Transport!$E$3:$G$6,3,FALSE),"")</f>
        <v/>
      </c>
      <c r="L123" s="3" t="str">
        <f>IFERROR(F123*((I123*K123)+Transport!$M$3)/1000,"")</f>
        <v/>
      </c>
      <c r="M123" s="124" t="str">
        <f t="shared" si="27"/>
        <v/>
      </c>
    </row>
    <row r="124" spans="1:13" outlineLevel="1" x14ac:dyDescent="0.25">
      <c r="A124" s="3" t="s">
        <v>40</v>
      </c>
      <c r="B124" s="3" t="s">
        <v>118</v>
      </c>
      <c r="C124" s="81" t="s">
        <v>118</v>
      </c>
      <c r="D124" s="3" t="str">
        <f t="shared" si="26"/>
        <v>GlassRecycled_GlassRecycled_Glass</v>
      </c>
      <c r="E124" s="3">
        <f>IF(OR(A124="",B124="",C124=""),"Pls make selection",IFERROR(VLOOKUP(D124,Database!$D$2:$G$139,4,FALSE),"Pls correct selection"))</f>
        <v>0.59</v>
      </c>
      <c r="F124" s="123"/>
      <c r="G124" s="122" t="s">
        <v>356</v>
      </c>
      <c r="H124" s="122"/>
      <c r="I124" s="131" t="str">
        <f>IFERROR(VLOOKUP(H124,Transport!$A$3:$C$24,3,FALSE),"")</f>
        <v/>
      </c>
      <c r="J124" s="122"/>
      <c r="K124" s="131" t="str">
        <f>IFERROR(VLOOKUP(J124,Transport!$E$3:$G$6,3,FALSE),"")</f>
        <v/>
      </c>
      <c r="L124" s="3" t="str">
        <f>IFERROR(F124*((I124*K124)+Transport!$M$3)/1000,"")</f>
        <v/>
      </c>
      <c r="M124" s="124" t="str">
        <f t="shared" si="27"/>
        <v/>
      </c>
    </row>
    <row r="125" spans="1:13" outlineLevel="1" x14ac:dyDescent="0.25">
      <c r="A125" s="3" t="s">
        <v>40</v>
      </c>
      <c r="B125" s="3" t="s">
        <v>122</v>
      </c>
      <c r="C125" s="81" t="s">
        <v>122</v>
      </c>
      <c r="D125" s="3" t="str">
        <f t="shared" si="26"/>
        <v>GlassTampered_or_Toughened_GlassTampered_or_Toughened_Glass</v>
      </c>
      <c r="E125" s="3">
        <f>IF(OR(A125="",B125="",C125=""),"Pls make selection",IFERROR(VLOOKUP(D125,Database!$D$2:$G$139,4,FALSE),"Pls correct selection"))</f>
        <v>1.67</v>
      </c>
      <c r="F125" s="123"/>
      <c r="G125" s="122" t="s">
        <v>356</v>
      </c>
      <c r="H125" s="122"/>
      <c r="I125" s="131" t="str">
        <f>IFERROR(VLOOKUP(H125,Transport!$A$3:$C$24,3,FALSE),"")</f>
        <v/>
      </c>
      <c r="J125" s="122"/>
      <c r="K125" s="131" t="str">
        <f>IFERROR(VLOOKUP(J125,Transport!$E$3:$G$6,3,FALSE),"")</f>
        <v/>
      </c>
      <c r="L125" s="3" t="str">
        <f>IFERROR(F125*((I125*K125)+Transport!$M$3)/1000,"")</f>
        <v/>
      </c>
      <c r="M125" s="124" t="str">
        <f t="shared" si="27"/>
        <v/>
      </c>
    </row>
    <row r="126" spans="1:13" x14ac:dyDescent="0.25">
      <c r="C126" s="375" t="s">
        <v>9</v>
      </c>
      <c r="D126" s="376"/>
      <c r="E126" s="376"/>
      <c r="F126" s="376"/>
      <c r="G126" s="376"/>
      <c r="H126" s="376"/>
      <c r="I126" s="376"/>
      <c r="J126" s="376"/>
      <c r="K126" s="376"/>
      <c r="L126" s="376"/>
      <c r="M126" s="377"/>
    </row>
    <row r="127" spans="1:13" x14ac:dyDescent="0.25">
      <c r="C127" s="371" t="s">
        <v>309</v>
      </c>
      <c r="D127" s="372"/>
      <c r="E127" s="372"/>
      <c r="F127" s="372"/>
      <c r="G127" s="372"/>
      <c r="H127" s="372"/>
      <c r="I127" s="372"/>
      <c r="J127" s="372"/>
      <c r="K127" s="372"/>
      <c r="L127" s="372"/>
      <c r="M127" s="373"/>
    </row>
    <row r="128" spans="1:13" outlineLevel="1" x14ac:dyDescent="0.25">
      <c r="A128" s="3" t="s">
        <v>9</v>
      </c>
      <c r="B128" s="3" t="s">
        <v>119</v>
      </c>
      <c r="C128" s="81" t="s">
        <v>119</v>
      </c>
      <c r="D128" s="3" t="str">
        <f t="shared" ref="D128:D142" si="28">CONCATENATE(A128,B128,C128)</f>
        <v>SteelPrimary_SteelPrimary_Steel</v>
      </c>
      <c r="E128" s="3">
        <f>IF(OR(A128="",B128="",C128=""),"Pls make selection",IFERROR(VLOOKUP(D128,Database!$D$2:$G$139,4,FALSE),"Pls correct selection"))</f>
        <v>2.89</v>
      </c>
      <c r="F128" s="123"/>
      <c r="G128" s="122" t="s">
        <v>356</v>
      </c>
      <c r="H128" s="122"/>
      <c r="I128" s="131" t="str">
        <f>IFERROR(VLOOKUP(H128,Transport!$A$3:$C$24,3,FALSE),"")</f>
        <v/>
      </c>
      <c r="J128" s="122"/>
      <c r="K128" s="131" t="str">
        <f>IFERROR(VLOOKUP(J128,Transport!$E$3:$G$6,3,FALSE),"")</f>
        <v/>
      </c>
      <c r="L128" s="3" t="str">
        <f>IFERROR(F128*((I128*K128)+Transport!$M$3)/1000,"")</f>
        <v/>
      </c>
      <c r="M128" s="124" t="str">
        <f t="shared" ref="M128:M142" si="29">IFERROR(E128*F128+L128,"")</f>
        <v/>
      </c>
    </row>
    <row r="129" spans="1:13" outlineLevel="1" x14ac:dyDescent="0.25">
      <c r="A129" s="3" t="s">
        <v>9</v>
      </c>
      <c r="B129" s="3" t="s">
        <v>120</v>
      </c>
      <c r="C129" s="81" t="s">
        <v>120</v>
      </c>
      <c r="D129" s="3" t="str">
        <f t="shared" si="28"/>
        <v>SteelRecycled_SteelRecycled_Steel</v>
      </c>
      <c r="E129" s="3">
        <f>IF(OR(A129="",B129="",C129=""),"Pls make selection",IFERROR(VLOOKUP(D129,Database!$D$2:$G$139,4,FALSE),"Pls correct selection"))</f>
        <v>1.07</v>
      </c>
      <c r="F129" s="123"/>
      <c r="G129" s="122" t="s">
        <v>356</v>
      </c>
      <c r="H129" s="122"/>
      <c r="I129" s="131" t="str">
        <f>IFERROR(VLOOKUP(H129,Transport!$A$3:$C$24,3,FALSE),"")</f>
        <v/>
      </c>
      <c r="J129" s="122"/>
      <c r="K129" s="131" t="str">
        <f>IFERROR(VLOOKUP(J129,Transport!$E$3:$G$6,3,FALSE),"")</f>
        <v/>
      </c>
      <c r="L129" s="3" t="str">
        <f>IFERROR(F129*((I129*K129)+Transport!$M$3)/1000,"")</f>
        <v/>
      </c>
      <c r="M129" s="124" t="str">
        <f t="shared" si="29"/>
        <v/>
      </c>
    </row>
    <row r="130" spans="1:13" outlineLevel="1" x14ac:dyDescent="0.25">
      <c r="A130" s="3" t="s">
        <v>9</v>
      </c>
      <c r="B130" s="3" t="s">
        <v>236</v>
      </c>
      <c r="C130" s="81" t="s">
        <v>236</v>
      </c>
      <c r="D130" s="3" t="str">
        <f t="shared" si="28"/>
        <v>SteelUO_PipeUO_Pipe</v>
      </c>
      <c r="E130" s="3">
        <f>IF(OR(A130="",B130="",C130=""),"Pls make selection",IFERROR(VLOOKUP(D130,Database!$D$2:$G$139,4,FALSE),"Pls correct selection"))</f>
        <v>3.02</v>
      </c>
      <c r="F130" s="123"/>
      <c r="G130" s="122" t="s">
        <v>356</v>
      </c>
      <c r="H130" s="122"/>
      <c r="I130" s="131" t="str">
        <f>IFERROR(VLOOKUP(H130,Transport!$A$3:$C$24,3,FALSE),"")</f>
        <v/>
      </c>
      <c r="J130" s="122"/>
      <c r="K130" s="131" t="str">
        <f>IFERROR(VLOOKUP(J130,Transport!$E$3:$G$6,3,FALSE),"")</f>
        <v/>
      </c>
      <c r="L130" s="3" t="str">
        <f>IFERROR(F130*((I130*K130)+Transport!$M$3)/1000,"")</f>
        <v/>
      </c>
      <c r="M130" s="124" t="str">
        <f t="shared" si="29"/>
        <v/>
      </c>
    </row>
    <row r="131" spans="1:13" outlineLevel="1" x14ac:dyDescent="0.25">
      <c r="A131" s="3" t="s">
        <v>9</v>
      </c>
      <c r="B131" s="3" t="s">
        <v>237</v>
      </c>
      <c r="C131" s="81" t="s">
        <v>237</v>
      </c>
      <c r="D131" s="3" t="str">
        <f t="shared" si="28"/>
        <v xml:space="preserve">SteelElectrogalvanized Electrogalvanized </v>
      </c>
      <c r="E131" s="3">
        <f>IF(OR(A131="",B131="",C131=""),"Pls make selection",IFERROR(VLOOKUP(D131,Database!$D$2:$G$139,4,FALSE),"Pls correct selection"))</f>
        <v>3.03</v>
      </c>
      <c r="F131" s="123"/>
      <c r="G131" s="122" t="s">
        <v>356</v>
      </c>
      <c r="H131" s="122"/>
      <c r="I131" s="131" t="str">
        <f>IFERROR(VLOOKUP(H131,Transport!$A$3:$C$24,3,FALSE),"")</f>
        <v/>
      </c>
      <c r="J131" s="122"/>
      <c r="K131" s="131" t="str">
        <f>IFERROR(VLOOKUP(J131,Transport!$E$3:$G$6,3,FALSE),"")</f>
        <v/>
      </c>
      <c r="L131" s="3" t="str">
        <f>IFERROR(F131*((I131*K131)+Transport!$M$3)/1000,"")</f>
        <v/>
      </c>
      <c r="M131" s="124" t="str">
        <f t="shared" si="29"/>
        <v/>
      </c>
    </row>
    <row r="132" spans="1:13" outlineLevel="1" x14ac:dyDescent="0.25">
      <c r="A132" s="3" t="s">
        <v>9</v>
      </c>
      <c r="B132" s="3" t="s">
        <v>238</v>
      </c>
      <c r="C132" s="81" t="s">
        <v>238</v>
      </c>
      <c r="D132" s="3" t="str">
        <f t="shared" si="28"/>
        <v>SteelWelded_PipeWelded_Pipe</v>
      </c>
      <c r="E132" s="3">
        <f>IF(OR(A132="",B132="",C132=""),"Pls make selection",IFERROR(VLOOKUP(D132,Database!$D$2:$G$139,4,FALSE),"Pls correct selection"))</f>
        <v>2.78</v>
      </c>
      <c r="F132" s="123"/>
      <c r="G132" s="122" t="s">
        <v>356</v>
      </c>
      <c r="H132" s="122"/>
      <c r="I132" s="131" t="str">
        <f>IFERROR(VLOOKUP(H132,Transport!$A$3:$C$24,3,FALSE),"")</f>
        <v/>
      </c>
      <c r="J132" s="122"/>
      <c r="K132" s="131" t="str">
        <f>IFERROR(VLOOKUP(J132,Transport!$E$3:$G$6,3,FALSE),"")</f>
        <v/>
      </c>
      <c r="L132" s="3" t="str">
        <f>IFERROR(F132*((I132*K132)+Transport!$M$3)/1000,"")</f>
        <v/>
      </c>
      <c r="M132" s="124" t="str">
        <f t="shared" si="29"/>
        <v/>
      </c>
    </row>
    <row r="133" spans="1:13" outlineLevel="1" x14ac:dyDescent="0.25">
      <c r="A133" s="3" t="s">
        <v>9</v>
      </c>
      <c r="B133" s="3" t="s">
        <v>239</v>
      </c>
      <c r="C133" s="81" t="s">
        <v>239</v>
      </c>
      <c r="D133" s="3" t="str">
        <f t="shared" si="28"/>
        <v>SteelOrganic_Coated_SheetOrganic_Coated_Sheet</v>
      </c>
      <c r="E133" s="3">
        <f>IF(OR(A133="",B133="",C133=""),"Pls make selection",IFERROR(VLOOKUP(D133,Database!$D$2:$G$139,4,FALSE),"Pls correct selection"))</f>
        <v>3.06</v>
      </c>
      <c r="F133" s="123"/>
      <c r="G133" s="122" t="s">
        <v>356</v>
      </c>
      <c r="H133" s="122"/>
      <c r="I133" s="131" t="str">
        <f>IFERROR(VLOOKUP(H133,Transport!$A$3:$C$24,3,FALSE),"")</f>
        <v/>
      </c>
      <c r="J133" s="122"/>
      <c r="K133" s="131" t="str">
        <f>IFERROR(VLOOKUP(J133,Transport!$E$3:$G$6,3,FALSE),"")</f>
        <v/>
      </c>
      <c r="L133" s="3" t="str">
        <f>IFERROR(F133*((I133*K133)+Transport!$M$3)/1000,"")</f>
        <v/>
      </c>
      <c r="M133" s="124" t="str">
        <f t="shared" si="29"/>
        <v/>
      </c>
    </row>
    <row r="134" spans="1:13" outlineLevel="1" x14ac:dyDescent="0.25">
      <c r="A134" s="3" t="s">
        <v>9</v>
      </c>
      <c r="B134" s="3" t="s">
        <v>311</v>
      </c>
      <c r="C134" s="81" t="s">
        <v>311</v>
      </c>
      <c r="D134" s="3" t="str">
        <f t="shared" si="28"/>
        <v>SteelFinished_ColdRolled_CoilFinished_ColdRolled_Coil</v>
      </c>
      <c r="E134" s="3">
        <f>IF(OR(A134="",B134="",C134=""),"Pls make selection",IFERROR(VLOOKUP(D134,Database!$D$2:$G$139,4,FALSE),"Pls correct selection"))</f>
        <v>2.73</v>
      </c>
      <c r="F134" s="123"/>
      <c r="G134" s="122" t="s">
        <v>356</v>
      </c>
      <c r="H134" s="122"/>
      <c r="I134" s="131" t="str">
        <f>IFERROR(VLOOKUP(H134,Transport!$A$3:$C$24,3,FALSE),"")</f>
        <v/>
      </c>
      <c r="J134" s="122"/>
      <c r="K134" s="131" t="str">
        <f>IFERROR(VLOOKUP(J134,Transport!$E$3:$G$6,3,FALSE),"")</f>
        <v/>
      </c>
      <c r="L134" s="3" t="str">
        <f>IFERROR(F134*((I134*K134)+Transport!$M$3)/1000,"")</f>
        <v/>
      </c>
      <c r="M134" s="124" t="str">
        <f t="shared" si="29"/>
        <v/>
      </c>
    </row>
    <row r="135" spans="1:13" outlineLevel="1" x14ac:dyDescent="0.25">
      <c r="A135" s="3" t="s">
        <v>9</v>
      </c>
      <c r="B135" s="3" t="s">
        <v>312</v>
      </c>
      <c r="C135" s="81" t="s">
        <v>312</v>
      </c>
      <c r="D135" s="3" t="str">
        <f t="shared" si="28"/>
        <v xml:space="preserve">SteelHotDip_Galvanized HotDip_Galvanized </v>
      </c>
      <c r="E135" s="3">
        <f>IF(OR(A135="",B135="",C135=""),"Pls make selection",IFERROR(VLOOKUP(D135,Database!$D$2:$G$139,4,FALSE),"Pls correct selection"))</f>
        <v>2.76</v>
      </c>
      <c r="F135" s="123"/>
      <c r="G135" s="122" t="s">
        <v>356</v>
      </c>
      <c r="H135" s="122"/>
      <c r="I135" s="131" t="str">
        <f>IFERROR(VLOOKUP(H135,Transport!$A$3:$C$24,3,FALSE),"")</f>
        <v/>
      </c>
      <c r="J135" s="122"/>
      <c r="K135" s="131" t="str">
        <f>IFERROR(VLOOKUP(J135,Transport!$E$3:$G$6,3,FALSE),"")</f>
        <v/>
      </c>
      <c r="L135" s="3" t="str">
        <f>IFERROR(F135*((I135*K135)+Transport!$M$3)/1000,"")</f>
        <v/>
      </c>
      <c r="M135" s="124" t="str">
        <f t="shared" si="29"/>
        <v/>
      </c>
    </row>
    <row r="136" spans="1:13" outlineLevel="1" x14ac:dyDescent="0.25">
      <c r="A136" s="3" t="s">
        <v>9</v>
      </c>
      <c r="B136" s="3" t="s">
        <v>240</v>
      </c>
      <c r="C136" s="81" t="s">
        <v>240</v>
      </c>
      <c r="D136" s="3" t="str">
        <f t="shared" si="28"/>
        <v>SteelPlatePlate</v>
      </c>
      <c r="E136" s="3">
        <f>IF(OR(A136="",B136="",C136=""),"Pls make selection",IFERROR(VLOOKUP(D136,Database!$D$2:$G$139,4,FALSE),"Pls correct selection"))</f>
        <v>2.46</v>
      </c>
      <c r="F136" s="123"/>
      <c r="G136" s="122" t="s">
        <v>356</v>
      </c>
      <c r="H136" s="122"/>
      <c r="I136" s="131" t="str">
        <f>IFERROR(VLOOKUP(H136,Transport!$A$3:$C$24,3,FALSE),"")</f>
        <v/>
      </c>
      <c r="J136" s="122"/>
      <c r="K136" s="131" t="str">
        <f>IFERROR(VLOOKUP(J136,Transport!$E$3:$G$6,3,FALSE),"")</f>
        <v/>
      </c>
      <c r="L136" s="3" t="str">
        <f>IFERROR(F136*((I136*K136)+Transport!$M$3)/1000,"")</f>
        <v/>
      </c>
      <c r="M136" s="124" t="str">
        <f t="shared" si="29"/>
        <v/>
      </c>
    </row>
    <row r="137" spans="1:13" outlineLevel="1" x14ac:dyDescent="0.25">
      <c r="A137" s="3" t="s">
        <v>9</v>
      </c>
      <c r="B137" s="3" t="s">
        <v>241</v>
      </c>
      <c r="C137" s="81" t="s">
        <v>241</v>
      </c>
      <c r="D137" s="3" t="str">
        <f t="shared" si="28"/>
        <v>SteelCold_Rolled_CoilCold_Rolled_Coil</v>
      </c>
      <c r="E137" s="3">
        <f>IF(OR(A137="",B137="",C137=""),"Pls make selection",IFERROR(VLOOKUP(D137,Database!$D$2:$G$139,4,FALSE),"Pls correct selection"))</f>
        <v>2.5299999999999998</v>
      </c>
      <c r="F137" s="123"/>
      <c r="G137" s="122" t="s">
        <v>356</v>
      </c>
      <c r="H137" s="122"/>
      <c r="I137" s="131" t="str">
        <f>IFERROR(VLOOKUP(H137,Transport!$A$3:$C$24,3,FALSE),"")</f>
        <v/>
      </c>
      <c r="J137" s="122"/>
      <c r="K137" s="131" t="str">
        <f>IFERROR(VLOOKUP(J137,Transport!$E$3:$G$6,3,FALSE),"")</f>
        <v/>
      </c>
      <c r="L137" s="3" t="str">
        <f>IFERROR(F137*((I137*K137)+Transport!$M$3)/1000,"")</f>
        <v/>
      </c>
      <c r="M137" s="124" t="str">
        <f t="shared" si="29"/>
        <v/>
      </c>
    </row>
    <row r="138" spans="1:13" outlineLevel="1" x14ac:dyDescent="0.25">
      <c r="A138" s="3" t="s">
        <v>9</v>
      </c>
      <c r="B138" s="3" t="s">
        <v>310</v>
      </c>
      <c r="C138" s="81" t="s">
        <v>310</v>
      </c>
      <c r="D138" s="3" t="str">
        <f t="shared" si="28"/>
        <v>SteelPickled_HotRolled_CoilPickled_HotRolled_Coil</v>
      </c>
      <c r="E138" s="3">
        <f>IF(OR(A138="",B138="",C138=""),"Pls make selection",IFERROR(VLOOKUP(D138,Database!$D$2:$G$139,4,FALSE),"Pls correct selection"))</f>
        <v>2.42</v>
      </c>
      <c r="F138" s="123"/>
      <c r="G138" s="122" t="s">
        <v>356</v>
      </c>
      <c r="H138" s="122"/>
      <c r="I138" s="131" t="str">
        <f>IFERROR(VLOOKUP(H138,Transport!$A$3:$C$24,3,FALSE),"")</f>
        <v/>
      </c>
      <c r="J138" s="122"/>
      <c r="K138" s="131" t="str">
        <f>IFERROR(VLOOKUP(J138,Transport!$E$3:$G$6,3,FALSE),"")</f>
        <v/>
      </c>
      <c r="L138" s="3" t="str">
        <f>IFERROR(F138*((I138*K138)+Transport!$M$3)/1000,"")</f>
        <v/>
      </c>
      <c r="M138" s="124" t="str">
        <f t="shared" si="29"/>
        <v/>
      </c>
    </row>
    <row r="139" spans="1:13" outlineLevel="1" x14ac:dyDescent="0.25">
      <c r="A139" s="3" t="s">
        <v>9</v>
      </c>
      <c r="B139" s="3" t="s">
        <v>242</v>
      </c>
      <c r="C139" s="81" t="s">
        <v>242</v>
      </c>
      <c r="D139" s="3" t="str">
        <f t="shared" si="28"/>
        <v>SteelWire_RodWire_Rod</v>
      </c>
      <c r="E139" s="3">
        <f>IF(OR(A139="",B139="",C139=""),"Pls make selection",IFERROR(VLOOKUP(D139,Database!$D$2:$G$139,4,FALSE),"Pls correct selection"))</f>
        <v>2.27</v>
      </c>
      <c r="F139" s="123"/>
      <c r="G139" s="122" t="s">
        <v>356</v>
      </c>
      <c r="H139" s="122"/>
      <c r="I139" s="131" t="str">
        <f>IFERROR(VLOOKUP(H139,Transport!$A$3:$C$24,3,FALSE),"")</f>
        <v/>
      </c>
      <c r="J139" s="122"/>
      <c r="K139" s="131" t="str">
        <f>IFERROR(VLOOKUP(J139,Transport!$E$3:$G$6,3,FALSE),"")</f>
        <v/>
      </c>
      <c r="L139" s="3" t="str">
        <f>IFERROR(F139*((I139*K139)+Transport!$M$3)/1000,"")</f>
        <v/>
      </c>
      <c r="M139" s="124" t="str">
        <f t="shared" si="29"/>
        <v/>
      </c>
    </row>
    <row r="140" spans="1:13" outlineLevel="1" x14ac:dyDescent="0.25">
      <c r="A140" s="3" t="s">
        <v>9</v>
      </c>
      <c r="B140" s="3" t="s">
        <v>243</v>
      </c>
      <c r="C140" s="81" t="s">
        <v>243</v>
      </c>
      <c r="D140" s="3" t="str">
        <f t="shared" si="28"/>
        <v>SteelHot_Rolled_CoilHot_Rolled_Coil</v>
      </c>
      <c r="E140" s="3">
        <f>IF(OR(A140="",B140="",C140=""),"Pls make selection",IFERROR(VLOOKUP(D140,Database!$D$2:$G$139,4,FALSE),"Pls correct selection"))</f>
        <v>2.2799999999999998</v>
      </c>
      <c r="F140" s="123"/>
      <c r="G140" s="122" t="s">
        <v>356</v>
      </c>
      <c r="H140" s="122"/>
      <c r="I140" s="131" t="str">
        <f>IFERROR(VLOOKUP(H140,Transport!$A$3:$C$24,3,FALSE),"")</f>
        <v/>
      </c>
      <c r="J140" s="122"/>
      <c r="K140" s="131" t="str">
        <f>IFERROR(VLOOKUP(J140,Transport!$E$3:$G$6,3,FALSE),"")</f>
        <v/>
      </c>
      <c r="L140" s="3" t="str">
        <f>IFERROR(F140*((I140*K140)+Transport!$M$3)/1000,"")</f>
        <v/>
      </c>
      <c r="M140" s="124" t="str">
        <f t="shared" si="29"/>
        <v/>
      </c>
    </row>
    <row r="141" spans="1:13" outlineLevel="1" x14ac:dyDescent="0.25">
      <c r="A141" s="3" t="s">
        <v>9</v>
      </c>
      <c r="B141" s="3" t="s">
        <v>244</v>
      </c>
      <c r="C141" s="81" t="s">
        <v>244</v>
      </c>
      <c r="D141" s="3" t="str">
        <f t="shared" si="28"/>
        <v>SteelRebarRebar</v>
      </c>
      <c r="E141" s="3">
        <f>IF(OR(A141="",B141="",C141=""),"Pls make selection",IFERROR(VLOOKUP(D141,Database!$D$2:$G$139,4,FALSE),"Pls correct selection"))</f>
        <v>1.99</v>
      </c>
      <c r="F141" s="123"/>
      <c r="G141" s="122" t="s">
        <v>356</v>
      </c>
      <c r="H141" s="122"/>
      <c r="I141" s="131" t="str">
        <f>IFERROR(VLOOKUP(H141,Transport!$A$3:$C$24,3,FALSE),"")</f>
        <v/>
      </c>
      <c r="J141" s="122"/>
      <c r="K141" s="131" t="str">
        <f>IFERROR(VLOOKUP(J141,Transport!$E$3:$G$6,3,FALSE),"")</f>
        <v/>
      </c>
      <c r="L141" s="3" t="str">
        <f>IFERROR(F141*((I141*K141)+Transport!$M$3)/1000,"")</f>
        <v/>
      </c>
      <c r="M141" s="124" t="str">
        <f t="shared" si="29"/>
        <v/>
      </c>
    </row>
    <row r="142" spans="1:13" outlineLevel="1" x14ac:dyDescent="0.25">
      <c r="A142" s="3" t="s">
        <v>9</v>
      </c>
      <c r="B142" s="3" t="s">
        <v>245</v>
      </c>
      <c r="C142" s="81" t="s">
        <v>245</v>
      </c>
      <c r="D142" s="3" t="str">
        <f t="shared" si="28"/>
        <v>SteelSectionSection</v>
      </c>
      <c r="E142" s="3">
        <f>IF(OR(A142="",B142="",C142=""),"Pls make selection",IFERROR(VLOOKUP(D142,Database!$D$2:$G$139,4,FALSE),"Pls correct selection"))</f>
        <v>1.55</v>
      </c>
      <c r="F142" s="123"/>
      <c r="G142" s="122" t="s">
        <v>356</v>
      </c>
      <c r="H142" s="122"/>
      <c r="I142" s="131" t="str">
        <f>IFERROR(VLOOKUP(H142,Transport!$A$3:$C$24,3,FALSE),"")</f>
        <v/>
      </c>
      <c r="J142" s="122"/>
      <c r="K142" s="131" t="str">
        <f>IFERROR(VLOOKUP(J142,Transport!$E$3:$G$6,3,FALSE),"")</f>
        <v/>
      </c>
      <c r="L142" s="3" t="str">
        <f>IFERROR(F142*((I142*K142)+Transport!$M$3)/1000,"")</f>
        <v/>
      </c>
      <c r="M142" s="124" t="str">
        <f t="shared" si="29"/>
        <v/>
      </c>
    </row>
    <row r="143" spans="1:13" outlineLevel="1" x14ac:dyDescent="0.25">
      <c r="A143" s="3"/>
      <c r="B143" s="3"/>
      <c r="C143" s="391" t="s">
        <v>394</v>
      </c>
      <c r="D143" s="391"/>
      <c r="E143" s="391"/>
      <c r="F143" s="391"/>
      <c r="G143" s="391"/>
      <c r="H143" s="391"/>
      <c r="I143" s="391"/>
      <c r="J143" s="391"/>
      <c r="K143" s="391"/>
      <c r="L143" s="391"/>
      <c r="M143" s="391"/>
    </row>
    <row r="144" spans="1:13" outlineLevel="1" x14ac:dyDescent="0.25">
      <c r="A144" s="3" t="s">
        <v>9</v>
      </c>
      <c r="B144" s="3" t="s">
        <v>394</v>
      </c>
      <c r="C144" s="81" t="s">
        <v>335</v>
      </c>
      <c r="D144" s="3" t="str">
        <f>CONCATENATE(A144,B144,C144)</f>
        <v>SteelReinforcement_Bar_and_RodVirgin</v>
      </c>
      <c r="E144" s="3">
        <f>IF(OR(A144="",B144="",C144=""),"Pls make selection",IFERROR(VLOOKUP(D144,Database!$D$2:$G$139,4,FALSE),"Pls correct selection"))</f>
        <v>2.59</v>
      </c>
      <c r="F144" s="123"/>
      <c r="G144" s="122" t="s">
        <v>356</v>
      </c>
      <c r="H144" s="122"/>
      <c r="I144" s="131" t="str">
        <f>IFERROR(VLOOKUP(H144,Transport!$A$3:$C$24,3,FALSE),"")</f>
        <v/>
      </c>
      <c r="J144" s="122"/>
      <c r="K144" s="131" t="str">
        <f>IFERROR(VLOOKUP(J144,Transport!$E$3:$G$6,3,FALSE),"")</f>
        <v/>
      </c>
      <c r="L144" s="3" t="str">
        <f>IFERROR(F144*((I144*K144)+Transport!$M$3)/1000,"")</f>
        <v/>
      </c>
      <c r="M144" s="124" t="str">
        <f t="shared" ref="M144:M145" si="30">IFERROR(E144*F144+L144,"")</f>
        <v/>
      </c>
    </row>
    <row r="145" spans="1:14" outlineLevel="1" x14ac:dyDescent="0.25">
      <c r="A145" s="3" t="s">
        <v>9</v>
      </c>
      <c r="B145" s="3" t="s">
        <v>394</v>
      </c>
      <c r="C145" s="81" t="s">
        <v>336</v>
      </c>
      <c r="D145" s="3" t="str">
        <f>CONCATENATE(A145,B145,C145)</f>
        <v>SteelReinforcement_Bar_and_RodRecycled</v>
      </c>
      <c r="E145" s="3">
        <f>IF(OR(A145="",B145="",C145=""),"Pls make selection",IFERROR(VLOOKUP(D145,Database!$D$2:$G$139,4,FALSE),"Pls correct selection"))</f>
        <v>0.42</v>
      </c>
      <c r="F145" s="123"/>
      <c r="G145" s="122" t="s">
        <v>356</v>
      </c>
      <c r="H145" s="122"/>
      <c r="I145" s="131" t="str">
        <f>IFERROR(VLOOKUP(H145,Transport!$A$3:$C$24,3,FALSE),"")</f>
        <v/>
      </c>
      <c r="J145" s="122"/>
      <c r="K145" s="131" t="str">
        <f>IFERROR(VLOOKUP(J145,Transport!$E$3:$G$6,3,FALSE),"")</f>
        <v/>
      </c>
      <c r="L145" s="3" t="str">
        <f>IFERROR(F145*((I145*K145)+Transport!$M$3)/1000,"")</f>
        <v/>
      </c>
      <c r="M145" s="124" t="str">
        <f t="shared" si="30"/>
        <v/>
      </c>
    </row>
    <row r="146" spans="1:14" outlineLevel="1" x14ac:dyDescent="0.25">
      <c r="A146" s="3"/>
      <c r="B146" s="3"/>
      <c r="C146" s="391" t="s">
        <v>395</v>
      </c>
      <c r="D146" s="391"/>
      <c r="E146" s="391"/>
      <c r="F146" s="391"/>
      <c r="G146" s="391"/>
      <c r="H146" s="391"/>
      <c r="I146" s="391"/>
      <c r="J146" s="391"/>
      <c r="K146" s="391"/>
      <c r="L146" s="391"/>
      <c r="M146" s="391"/>
    </row>
    <row r="147" spans="1:14" outlineLevel="1" x14ac:dyDescent="0.25">
      <c r="A147" s="3" t="s">
        <v>9</v>
      </c>
      <c r="B147" s="3" t="s">
        <v>395</v>
      </c>
      <c r="C147" s="81" t="s">
        <v>335</v>
      </c>
      <c r="D147" s="3" t="str">
        <f>CONCATENATE(A147,B147,C147)</f>
        <v>SteelSteel_SectionVirgin</v>
      </c>
      <c r="E147" s="3">
        <f>IF(OR(A147="",B147="",C147=""),"Pls make selection",IFERROR(VLOOKUP(D147,Database!$D$2:$G$139,4,FALSE),"Pls correct selection"))</f>
        <v>2.82</v>
      </c>
      <c r="F147" s="123"/>
      <c r="G147" s="122" t="s">
        <v>356</v>
      </c>
      <c r="H147" s="122"/>
      <c r="I147" s="131" t="str">
        <f>IFERROR(VLOOKUP(H147,Transport!$A$3:$C$24,3,FALSE),"")</f>
        <v/>
      </c>
      <c r="J147" s="122"/>
      <c r="K147" s="131" t="str">
        <f>IFERROR(VLOOKUP(J147,Transport!$E$3:$G$6,3,FALSE),"")</f>
        <v/>
      </c>
      <c r="L147" s="3" t="str">
        <f>IFERROR(F147*((I147*K147)+Transport!$M$3)/1000,"")</f>
        <v/>
      </c>
      <c r="M147" s="124" t="str">
        <f t="shared" ref="M147:M148" si="31">IFERROR(E147*F147+L147,"")</f>
        <v/>
      </c>
    </row>
    <row r="148" spans="1:14" outlineLevel="1" x14ac:dyDescent="0.25">
      <c r="A148" s="3" t="s">
        <v>9</v>
      </c>
      <c r="B148" s="3" t="s">
        <v>395</v>
      </c>
      <c r="C148" s="81" t="s">
        <v>336</v>
      </c>
      <c r="D148" s="3" t="str">
        <f>CONCATENATE(A148,B148,C148)</f>
        <v>SteelSteel_SectionRecycled</v>
      </c>
      <c r="E148" s="3">
        <f>IF(OR(A148="",B148="",C148=""),"Pls make selection",IFERROR(VLOOKUP(D148,Database!$D$2:$G$139,4,FALSE),"Pls correct selection"))</f>
        <v>0.44</v>
      </c>
      <c r="F148" s="123"/>
      <c r="G148" s="122" t="s">
        <v>356</v>
      </c>
      <c r="H148" s="122"/>
      <c r="I148" s="131" t="str">
        <f>IFERROR(VLOOKUP(H148,Transport!$A$3:$C$24,3,FALSE),"")</f>
        <v/>
      </c>
      <c r="J148" s="122"/>
      <c r="K148" s="131" t="str">
        <f>IFERROR(VLOOKUP(J148,Transport!$E$3:$G$6,3,FALSE),"")</f>
        <v/>
      </c>
      <c r="L148" s="3" t="str">
        <f>IFERROR(F148*((I148*K148)+Transport!$M$3)/1000,"")</f>
        <v/>
      </c>
      <c r="M148" s="124" t="str">
        <f t="shared" si="31"/>
        <v/>
      </c>
    </row>
    <row r="149" spans="1:14" ht="30" customHeight="1" x14ac:dyDescent="0.25">
      <c r="D149" s="29"/>
      <c r="E149" s="29"/>
      <c r="F149" s="106" t="s">
        <v>412</v>
      </c>
      <c r="G149" s="107">
        <f>SUM(F21:F27,F29:F33,F35:F37,F39:F40,F42,F45:F52,F54:F59,F61:F66,F68:F73,F75:F80,F82:F87,F89:F94,F96:F101,F103:F108,F110:F115,F118:F125,F128:F148)</f>
        <v>0</v>
      </c>
      <c r="H149" s="126"/>
      <c r="I149" s="126"/>
      <c r="J149" s="126"/>
      <c r="K149" s="126"/>
      <c r="L149" s="126"/>
    </row>
    <row r="150" spans="1:14" ht="15.75" customHeight="1" x14ac:dyDescent="0.25">
      <c r="D150" s="29"/>
      <c r="E150" s="29"/>
    </row>
    <row r="151" spans="1:14" ht="30" customHeight="1" x14ac:dyDescent="0.25">
      <c r="D151" s="29"/>
      <c r="E151" s="29"/>
    </row>
    <row r="152" spans="1:14" hidden="1" x14ac:dyDescent="0.25">
      <c r="C152" s="86" t="s">
        <v>370</v>
      </c>
      <c r="D152" s="20"/>
    </row>
    <row r="153" spans="1:14" hidden="1" x14ac:dyDescent="0.25">
      <c r="C153" s="87" t="s">
        <v>355</v>
      </c>
      <c r="E153" s="69"/>
      <c r="F153" s="69"/>
      <c r="G153" s="69"/>
      <c r="H153" s="127"/>
      <c r="I153" s="127"/>
      <c r="J153" s="127"/>
      <c r="K153" s="127"/>
      <c r="L153" s="127"/>
    </row>
    <row r="154" spans="1:14" hidden="1" x14ac:dyDescent="0.25">
      <c r="C154" s="88" t="s">
        <v>396</v>
      </c>
      <c r="F154" s="3" t="e">
        <f>SUM(M21:M27,M29:M33,M35:M37,M39:M40,M42,M45:M52,M54:M59,M61:M66,M68:M73,M75:M80,M82:M87,M89:M94,M96:M101,M103:M108,M110:M115,M118:M125,M128:M148,#REF!,#REF!,#REF!,#REF!,#REF!,#REF!,#REF!,#REF!,#REF!,#REF!,#REF!,#REF!,#REF!,#REF!)</f>
        <v>#REF!</v>
      </c>
      <c r="G154" s="70" t="s">
        <v>357</v>
      </c>
      <c r="H154" s="20"/>
      <c r="I154" s="20"/>
      <c r="J154" s="20"/>
      <c r="K154" s="20"/>
      <c r="L154" s="20"/>
    </row>
    <row r="155" spans="1:14" hidden="1" x14ac:dyDescent="0.25">
      <c r="C155" s="88" t="s">
        <v>391</v>
      </c>
      <c r="F155" s="3">
        <f>IF(M15&gt;0,M15,(G149*0.011818))</f>
        <v>0</v>
      </c>
      <c r="G155" s="70" t="s">
        <v>357</v>
      </c>
      <c r="H155" s="20"/>
      <c r="I155" s="20"/>
      <c r="J155" s="20"/>
      <c r="K155" s="20"/>
      <c r="L155" s="20"/>
    </row>
    <row r="156" spans="1:14" hidden="1" x14ac:dyDescent="0.25">
      <c r="C156" s="82" t="s">
        <v>380</v>
      </c>
      <c r="F156" s="3" t="e">
        <f>F154+F155</f>
        <v>#REF!</v>
      </c>
      <c r="G156" s="70" t="s">
        <v>357</v>
      </c>
      <c r="H156" s="20"/>
      <c r="I156" s="20"/>
      <c r="J156" s="20"/>
      <c r="K156" s="20"/>
      <c r="L156" s="20"/>
    </row>
    <row r="157" spans="1:14" ht="15.75" hidden="1" thickBot="1" x14ac:dyDescent="0.3">
      <c r="C157" s="89" t="s">
        <v>381</v>
      </c>
      <c r="F157" s="57" t="str">
        <f>IFERROR(F156/N8,"")</f>
        <v/>
      </c>
      <c r="G157" s="71" t="s">
        <v>358</v>
      </c>
      <c r="H157" s="20"/>
      <c r="I157" s="20"/>
      <c r="J157" s="20"/>
      <c r="K157" s="20"/>
      <c r="L157" s="20"/>
    </row>
    <row r="158" spans="1:14" hidden="1" x14ac:dyDescent="0.25">
      <c r="C158" s="83" t="s">
        <v>382</v>
      </c>
      <c r="D158" s="20"/>
    </row>
    <row r="159" spans="1:14" hidden="1" x14ac:dyDescent="0.25"/>
    <row r="160" spans="1:14" ht="17.25" hidden="1" customHeight="1" x14ac:dyDescent="0.25">
      <c r="C160" s="90" t="s">
        <v>385</v>
      </c>
      <c r="D160" s="99"/>
      <c r="E160" s="73"/>
      <c r="F160" s="73"/>
      <c r="G160" s="73"/>
      <c r="H160" s="73"/>
      <c r="I160" s="73"/>
      <c r="J160" s="73"/>
      <c r="K160" s="73"/>
      <c r="L160" s="73"/>
      <c r="M160" s="381" t="s">
        <v>359</v>
      </c>
      <c r="N160" s="382"/>
    </row>
    <row r="161" spans="3:14" hidden="1" x14ac:dyDescent="0.25">
      <c r="C161" s="91" t="s">
        <v>386</v>
      </c>
      <c r="E161" s="3"/>
      <c r="F161" s="3">
        <f>SUM(F21:F27,F29:F33,F35:F37,F39:F40,F42,F45:F52,F54:F59,F61:F66,F68:F73,F75:F80,F82:F87,F89:F94,F96:F101,F103:F108,F110:F115,F118:F125,F128:F142,F144:F145,F147:F148)</f>
        <v>0</v>
      </c>
      <c r="G161" s="68" t="s">
        <v>356</v>
      </c>
      <c r="H161" s="128"/>
      <c r="I161" s="128"/>
      <c r="J161" s="128"/>
      <c r="K161" s="128"/>
      <c r="L161" s="128"/>
      <c r="M161" s="93">
        <f>'(C) Comparison to Reference'!F4</f>
        <v>0</v>
      </c>
      <c r="N161" s="56" t="str">
        <f>IFERROR(VLOOKUP(M161,'Building Types'!$A$19:$B$24,2,FALSE),"")</f>
        <v/>
      </c>
    </row>
    <row r="162" spans="3:14" hidden="1" x14ac:dyDescent="0.25">
      <c r="C162" s="91" t="s">
        <v>387</v>
      </c>
      <c r="E162" s="3"/>
      <c r="F162" s="3">
        <f>SUM(M21:M27,M29:M33,M35:M37,M39:M40,M42,M45:M52,M54:M59,M61:M66,M68:M73,M75:M80,M82:M87,M89:M94,M96:M101,M103:M108,M110:M115,M118:M125,M128:M142,M144:M145,M147:M148)</f>
        <v>0</v>
      </c>
      <c r="G162" s="68" t="s">
        <v>357</v>
      </c>
      <c r="H162" s="129"/>
      <c r="I162" s="129"/>
      <c r="J162" s="129"/>
      <c r="K162" s="129"/>
      <c r="L162" s="129"/>
      <c r="M162" s="78" t="s">
        <v>383</v>
      </c>
      <c r="N162" s="56" t="str">
        <f>IFERROR(((N161/F163)-1)*100,"")</f>
        <v/>
      </c>
    </row>
    <row r="163" spans="3:14" ht="15.75" hidden="1" thickBot="1" x14ac:dyDescent="0.3">
      <c r="C163" s="92" t="s">
        <v>388</v>
      </c>
      <c r="D163" s="100"/>
      <c r="E163" s="57"/>
      <c r="F163" s="57" t="str">
        <f>IFERROR(F162/N8,"")</f>
        <v/>
      </c>
      <c r="G163" s="72" t="s">
        <v>358</v>
      </c>
      <c r="H163" s="130"/>
      <c r="I163" s="130"/>
      <c r="J163" s="130"/>
      <c r="K163" s="130"/>
      <c r="L163" s="130"/>
      <c r="M163" s="79" t="s">
        <v>384</v>
      </c>
      <c r="N163" s="101" t="str">
        <f>IFERROR(((N162/N8)-1)*100,"")</f>
        <v/>
      </c>
    </row>
    <row r="164" spans="3:14" hidden="1" x14ac:dyDescent="0.25">
      <c r="C164" s="83" t="s">
        <v>397</v>
      </c>
      <c r="D164" s="20"/>
    </row>
  </sheetData>
  <mergeCells count="35">
    <mergeCell ref="G4:M4"/>
    <mergeCell ref="G5:M5"/>
    <mergeCell ref="G6:M6"/>
    <mergeCell ref="G3:M3"/>
    <mergeCell ref="C2:N2"/>
    <mergeCell ref="M160:N160"/>
    <mergeCell ref="C10:N10"/>
    <mergeCell ref="G8:M8"/>
    <mergeCell ref="G7:M7"/>
    <mergeCell ref="F15:G15"/>
    <mergeCell ref="C41:M41"/>
    <mergeCell ref="C38:M38"/>
    <mergeCell ref="C74:M74"/>
    <mergeCell ref="C127:M127"/>
    <mergeCell ref="C126:M126"/>
    <mergeCell ref="C117:M117"/>
    <mergeCell ref="C116:M116"/>
    <mergeCell ref="C143:M143"/>
    <mergeCell ref="C146:M146"/>
    <mergeCell ref="C109:M109"/>
    <mergeCell ref="C102:M102"/>
    <mergeCell ref="C95:M95"/>
    <mergeCell ref="C88:M88"/>
    <mergeCell ref="C81:M81"/>
    <mergeCell ref="C17:M17"/>
    <mergeCell ref="C67:M67"/>
    <mergeCell ref="C60:M60"/>
    <mergeCell ref="C53:M53"/>
    <mergeCell ref="C44:M44"/>
    <mergeCell ref="C43:M43"/>
    <mergeCell ref="H42:L42"/>
    <mergeCell ref="C34:M34"/>
    <mergeCell ref="C28:M28"/>
    <mergeCell ref="C20:M20"/>
    <mergeCell ref="C19:M19"/>
  </mergeCells>
  <dataValidations xWindow="230" yWindow="770" count="3">
    <dataValidation type="list" allowBlank="1" showInputMessage="1" showErrorMessage="1" sqref="F5" xr:uid="{592F1F44-45E5-4993-A8CC-D4F9CCAB02B8}">
      <formula1>INDIRECT($F$4)</formula1>
    </dataValidation>
    <dataValidation type="list" allowBlank="1" showInputMessage="1" showErrorMessage="1" prompt="Please input building type from the drop down list. " sqref="F4" xr:uid="{456F10BA-C4AD-4138-AFFB-738CF3B49E67}">
      <formula1>Building_Types</formula1>
    </dataValidation>
    <dataValidation allowBlank="1" showInputMessage="1" showErrorMessage="1" prompt="Refers to water used as part of building material (e.g. water used during cement mixing to form concrete, etc.)" sqref="F42" xr:uid="{8C07BCF7-F7CE-4465-8021-74CBE0D9FE71}"/>
  </dataValidations>
  <pageMargins left="0.25" right="0.25" top="0.75" bottom="0.75" header="0.3" footer="0.3"/>
  <pageSetup paperSize="9" orientation="portrait" r:id="rId1"/>
  <rowBreaks count="2" manualBreakCount="2">
    <brk id="66" min="2" max="8" man="1"/>
    <brk id="115" min="2" max="8" man="1"/>
  </rowBreaks>
  <extLst>
    <ext xmlns:x14="http://schemas.microsoft.com/office/spreadsheetml/2009/9/main" uri="{78C0D931-6437-407d-A8EE-F0AAD7539E65}">
      <x14:conditionalFormattings>
        <x14:conditionalFormatting xmlns:xm="http://schemas.microsoft.com/office/excel/2006/main">
          <x14:cfRule type="iconSet" priority="2" id="{6F0138D9-4F6F-43F7-9B85-CF380BAF562C}">
            <x14:iconSet iconSet="3Symbols" custom="1">
              <x14:cfvo type="percent">
                <xm:f>0</xm:f>
              </x14:cfvo>
              <x14:cfvo type="percent" gte="0">
                <xm:f>10</xm:f>
              </x14:cfvo>
              <x14:cfvo type="percent">
                <xm:f>10</xm:f>
              </x14:cfvo>
              <x14:cfIcon iconSet="NoIcons" iconId="0"/>
              <x14:cfIcon iconSet="3Symbols" iconId="0"/>
              <x14:cfIcon iconSet="3Symbols" iconId="2"/>
            </x14:iconSet>
          </x14:cfRule>
          <xm:sqref>N162</xm:sqref>
        </x14:conditionalFormatting>
        <x14:conditionalFormatting xmlns:xm="http://schemas.microsoft.com/office/excel/2006/main">
          <x14:cfRule type="iconSet" priority="1" id="{BE290009-D9F7-4CDE-9940-01C7B1ACB6C8}">
            <x14:iconSet iconSet="3Symbols" custom="1">
              <x14:cfvo type="percent">
                <xm:f>0</xm:f>
              </x14:cfvo>
              <x14:cfvo type="percent" gte="0">
                <xm:f>30</xm:f>
              </x14:cfvo>
              <x14:cfvo type="percent">
                <xm:f>30</xm:f>
              </x14:cfvo>
              <x14:cfIcon iconSet="NoIcons" iconId="0"/>
              <x14:cfIcon iconSet="3Symbols" iconId="0"/>
              <x14:cfIcon iconSet="3Symbols" iconId="2"/>
            </x14:iconSet>
          </x14:cfRule>
          <xm:sqref>N163</xm:sqref>
        </x14:conditionalFormatting>
      </x14:conditionalFormattings>
    </ext>
    <ext xmlns:x14="http://schemas.microsoft.com/office/spreadsheetml/2009/9/main" uri="{CCE6A557-97BC-4b89-ADB6-D9C93CAAB3DF}">
      <x14:dataValidations xmlns:xm="http://schemas.microsoft.com/office/excel/2006/main" xWindow="230" yWindow="770" count="2">
        <x14:dataValidation type="list" allowBlank="1" showInputMessage="1" showErrorMessage="1" xr:uid="{B6C7C0A7-99BA-4C2E-B6A7-796993E65D8A}">
          <x14:formula1>
            <xm:f>Transport!$E$3:$E$6</xm:f>
          </x14:formula1>
          <xm:sqref>J21:J27 J29:J33 J35:J37 J39:J40 J45:J52 J54:J59 J61:J66 J68:J73 J75:J80 J82:J87 J89:J94 J96:J101 J103:J108 J110:J115 J118:J125 J128:J142 J144:J145 J147:J148</xm:sqref>
        </x14:dataValidation>
        <x14:dataValidation type="list" allowBlank="1" showInputMessage="1" showErrorMessage="1" xr:uid="{CB0393F9-BC52-4D5C-B86C-0D64ADAE41FC}">
          <x14:formula1>
            <xm:f>Transport!$A$3:$A$24</xm:f>
          </x14:formula1>
          <xm:sqref>H21:H27 H29:H33 H35:H37 H39:H40 H45:H52 H54:H59 H61:H66 H68:H73 H75:H80 H82:H87 H89:H94 H96:H101 H103:H108 H110:H115 H118:H125 H128:H142 H144:H145 H147:H148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EFE5E-1389-4FF0-AC06-42AB1B65B13B}">
  <sheetPr>
    <tabColor theme="8" tint="0.59999389629810485"/>
  </sheetPr>
  <dimension ref="A1:F17"/>
  <sheetViews>
    <sheetView zoomScale="110" zoomScaleNormal="110" workbookViewId="0">
      <selection activeCell="A3" sqref="A3:B3"/>
    </sheetView>
  </sheetViews>
  <sheetFormatPr defaultColWidth="0" defaultRowHeight="15" zeroHeight="1" x14ac:dyDescent="0.25"/>
  <cols>
    <col min="1" max="1" width="40.42578125" customWidth="1"/>
    <col min="2" max="2" width="38" customWidth="1"/>
    <col min="3" max="3" width="34.7109375" customWidth="1"/>
    <col min="4" max="4" width="9.140625" customWidth="1"/>
    <col min="5" max="5" width="9.42578125" customWidth="1"/>
    <col min="6" max="6" width="9.140625" customWidth="1"/>
    <col min="7" max="16384" width="9.140625" hidden="1"/>
  </cols>
  <sheetData>
    <row r="1" spans="1:6" x14ac:dyDescent="0.25">
      <c r="A1" s="150" t="s">
        <v>370</v>
      </c>
      <c r="B1" s="148"/>
      <c r="C1" s="145"/>
      <c r="D1" s="145"/>
      <c r="E1" s="145"/>
      <c r="F1" s="145"/>
    </row>
    <row r="2" spans="1:6" ht="15.75" thickBot="1" x14ac:dyDescent="0.3">
      <c r="A2" s="149"/>
      <c r="B2" s="145"/>
      <c r="C2" s="145"/>
      <c r="D2" s="145"/>
      <c r="E2" s="145"/>
      <c r="F2" s="145"/>
    </row>
    <row r="3" spans="1:6" ht="31.5" customHeight="1" x14ac:dyDescent="0.25">
      <c r="A3" s="400" t="s">
        <v>562</v>
      </c>
      <c r="B3" s="401"/>
      <c r="C3" s="398" t="s">
        <v>359</v>
      </c>
      <c r="D3" s="399"/>
      <c r="E3" s="145"/>
      <c r="F3" s="145"/>
    </row>
    <row r="4" spans="1:6" ht="18.75" customHeight="1" x14ac:dyDescent="0.25">
      <c r="A4" s="91" t="s">
        <v>386</v>
      </c>
      <c r="B4" s="104">
        <f>SUM('(C) Comparison to Reference'!F21:F27,'(C) Comparison to Reference'!F29:F33,'(C) Comparison to Reference'!F35:F37,'(C) Comparison to Reference'!F39:F40,'(C) Comparison to Reference'!F42,'(C) Comparison to Reference'!F45:F52,'(C) Comparison to Reference'!F54:F59,'(C) Comparison to Reference'!F61:F66,'(C) Comparison to Reference'!F68:F73,'(C) Comparison to Reference'!F75:F80,'(C) Comparison to Reference'!F82:F87,'(C) Comparison to Reference'!F89:F94,'(C) Comparison to Reference'!F96:F101,'(C) Comparison to Reference'!F103:F108,'(C) Comparison to Reference'!F110:F115,'(C) Comparison to Reference'!F118:F125,'(C) Comparison to Reference'!F128:F148)</f>
        <v>0</v>
      </c>
      <c r="C4" s="93" t="str">
        <f>'(A)Project Details'!B3</f>
        <v xml:space="preserve">Commercial </v>
      </c>
      <c r="D4" s="56">
        <f>IFERROR(VLOOKUP(C4,'Building Types'!$A$19:$B$24,2,FALSE),"")</f>
        <v>1000</v>
      </c>
      <c r="E4" s="145"/>
      <c r="F4" s="145"/>
    </row>
    <row r="5" spans="1:6" ht="18" customHeight="1" x14ac:dyDescent="0.25">
      <c r="A5" s="91" t="s">
        <v>387</v>
      </c>
      <c r="B5" s="103">
        <f>SUM('(C) Comparison to Reference'!M21:M27,'(C) Comparison to Reference'!M29:M33,'(C) Comparison to Reference'!M35:M37,'(C) Comparison to Reference'!M39:M40,'(C) Comparison to Reference'!M42,'(C) Comparison to Reference'!M45:M52,'(C) Comparison to Reference'!M54:M59,'(C) Comparison to Reference'!M61:M66,'(C) Comparison to Reference'!M68:M73,'(C) Comparison to Reference'!M75:M80,'(C) Comparison to Reference'!M82:M87,'(C) Comparison to Reference'!M89:M94,'(C) Comparison to Reference'!M96:M101,'(C) Comparison to Reference'!M103:M108,'(C) Comparison to Reference'!M110:M115,'(C) Comparison to Reference'!M118:M125,'(C) Comparison to Reference'!M128:M148)</f>
        <v>0</v>
      </c>
      <c r="C5" s="78" t="s">
        <v>383</v>
      </c>
      <c r="D5" s="111" t="str">
        <f>IFERROR((($D$4-$B$6)/$D$4),"")</f>
        <v/>
      </c>
      <c r="E5" s="146" t="str">
        <f>IFERROR((($D$4-$B$6)/$D$4),"")</f>
        <v/>
      </c>
      <c r="F5" s="145"/>
    </row>
    <row r="6" spans="1:6" ht="21.75" customHeight="1" thickBot="1" x14ac:dyDescent="0.3">
      <c r="A6" s="92" t="s">
        <v>388</v>
      </c>
      <c r="B6" s="105" t="str">
        <f>IFERROR($B$5/#REF!,"")</f>
        <v/>
      </c>
      <c r="C6" s="79" t="s">
        <v>384</v>
      </c>
      <c r="D6" s="112" t="str">
        <f>IFERROR((($D$4-$B$6)/$D$4),"")</f>
        <v/>
      </c>
      <c r="E6" s="146" t="str">
        <f>IFERROR((($D$4-$B$6)/$D$4),"")</f>
        <v/>
      </c>
      <c r="F6" s="145"/>
    </row>
    <row r="7" spans="1:6" x14ac:dyDescent="0.25">
      <c r="A7" s="147" t="s">
        <v>417</v>
      </c>
      <c r="B7" s="148"/>
      <c r="C7" s="145"/>
      <c r="D7" s="145"/>
      <c r="E7" s="145"/>
      <c r="F7" s="145"/>
    </row>
    <row r="8" spans="1:6" x14ac:dyDescent="0.25">
      <c r="A8" s="145"/>
      <c r="B8" s="145"/>
      <c r="C8" s="145"/>
      <c r="D8" s="145"/>
      <c r="E8" s="145"/>
      <c r="F8" s="145"/>
    </row>
    <row r="9" spans="1:6" hidden="1" x14ac:dyDescent="0.25">
      <c r="A9" s="145"/>
      <c r="B9" s="145"/>
      <c r="C9" s="145"/>
      <c r="D9" s="145"/>
      <c r="E9" s="145"/>
      <c r="F9" s="145"/>
    </row>
    <row r="10" spans="1:6" hidden="1" x14ac:dyDescent="0.25">
      <c r="A10" s="145"/>
      <c r="B10" s="145"/>
      <c r="C10" s="145"/>
      <c r="D10" s="145"/>
      <c r="E10" s="145"/>
      <c r="F10" s="145"/>
    </row>
    <row r="11" spans="1:6" hidden="1" x14ac:dyDescent="0.25">
      <c r="A11" s="145"/>
      <c r="B11" s="145"/>
      <c r="C11" s="145"/>
      <c r="D11" s="145"/>
      <c r="E11" s="145"/>
      <c r="F11" s="145"/>
    </row>
    <row r="12" spans="1:6" hidden="1" x14ac:dyDescent="0.25">
      <c r="A12" s="145"/>
      <c r="B12" s="145"/>
      <c r="C12" s="145"/>
      <c r="D12" s="145"/>
      <c r="E12" s="145"/>
      <c r="F12" s="145"/>
    </row>
    <row r="13" spans="1:6" hidden="1" x14ac:dyDescent="0.25">
      <c r="A13" s="145"/>
      <c r="B13" s="145"/>
      <c r="C13" s="145"/>
      <c r="D13" s="145"/>
      <c r="E13" s="145"/>
      <c r="F13" s="145"/>
    </row>
    <row r="14" spans="1:6" hidden="1" x14ac:dyDescent="0.25">
      <c r="A14" s="145"/>
      <c r="B14" s="145"/>
      <c r="C14" s="145"/>
      <c r="D14" s="145"/>
      <c r="E14" s="145"/>
      <c r="F14" s="145"/>
    </row>
    <row r="15" spans="1:6" hidden="1" x14ac:dyDescent="0.25">
      <c r="A15" s="145"/>
      <c r="B15" s="145"/>
      <c r="C15" s="145"/>
      <c r="D15" s="145"/>
      <c r="E15" s="145"/>
      <c r="F15" s="145"/>
    </row>
    <row r="16" spans="1:6" hidden="1" x14ac:dyDescent="0.25">
      <c r="A16" s="145"/>
      <c r="B16" s="145"/>
      <c r="C16" s="145"/>
      <c r="D16" s="145"/>
      <c r="E16" s="145"/>
      <c r="F16" s="145"/>
    </row>
    <row r="17" spans="1:6" hidden="1" x14ac:dyDescent="0.25">
      <c r="A17" s="145"/>
      <c r="B17" s="145"/>
      <c r="C17" s="145"/>
      <c r="D17" s="145"/>
      <c r="E17" s="145"/>
      <c r="F17" s="145"/>
    </row>
  </sheetData>
  <mergeCells count="2">
    <mergeCell ref="C3:D3"/>
    <mergeCell ref="A3:B3"/>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2" id="{F446154C-10D1-4FB8-96A3-40F28F78570A}">
            <x14:iconSet iconSet="3Symbols" showValue="0" custom="1">
              <x14:cfvo type="percent">
                <xm:f>0</xm:f>
              </x14:cfvo>
              <x14:cfvo type="num">
                <xm:f>0.1</xm:f>
              </x14:cfvo>
              <x14:cfvo type="num">
                <xm:f>0.1</xm:f>
              </x14:cfvo>
              <x14:cfIcon iconSet="3Symbols" iconId="0"/>
              <x14:cfIcon iconSet="NoIcons" iconId="0"/>
              <x14:cfIcon iconSet="3Symbols" iconId="2"/>
            </x14:iconSet>
          </x14:cfRule>
          <xm:sqref>E5</xm:sqref>
        </x14:conditionalFormatting>
        <x14:conditionalFormatting xmlns:xm="http://schemas.microsoft.com/office/excel/2006/main">
          <x14:cfRule type="iconSet" priority="1" id="{F8A66D8B-CB5D-4636-9BAB-C35D94959CEA}">
            <x14:iconSet iconSet="3Symbols" showValue="0" custom="1">
              <x14:cfvo type="percent">
                <xm:f>0</xm:f>
              </x14:cfvo>
              <x14:cfvo type="num">
                <xm:f>0.3</xm:f>
              </x14:cfvo>
              <x14:cfvo type="num">
                <xm:f>0.3</xm:f>
              </x14:cfvo>
              <x14:cfIcon iconSet="3Symbols" iconId="0"/>
              <x14:cfIcon iconSet="NoIcons" iconId="0"/>
              <x14:cfIcon iconSet="3Symbols" iconId="2"/>
            </x14:iconSet>
          </x14:cfRule>
          <xm:sqref>E6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F0"/>
    <pageSetUpPr autoPageBreaks="0"/>
  </sheetPr>
  <dimension ref="A1:K139"/>
  <sheetViews>
    <sheetView topLeftCell="A16" zoomScale="80" zoomScaleNormal="80" workbookViewId="0">
      <pane xSplit="4" topLeftCell="G1" activePane="topRight" state="frozen"/>
      <selection activeCell="A10" sqref="A10"/>
      <selection pane="topRight" activeCell="H23" sqref="H23"/>
    </sheetView>
  </sheetViews>
  <sheetFormatPr defaultColWidth="9.140625" defaultRowHeight="15" x14ac:dyDescent="0.25"/>
  <cols>
    <col min="1" max="1" width="21.7109375" style="19" bestFit="1" customWidth="1"/>
    <col min="2" max="2" width="21.5703125" style="19" bestFit="1" customWidth="1"/>
    <col min="3" max="3" width="24.42578125" style="19" customWidth="1"/>
    <col min="4" max="4" width="31.140625" style="19" customWidth="1"/>
    <col min="5" max="7" width="24.42578125" style="19" customWidth="1"/>
    <col min="8" max="8" width="26.85546875" style="19" customWidth="1"/>
    <col min="9" max="9" width="26.140625" style="19" bestFit="1" customWidth="1"/>
    <col min="10" max="10" width="120.28515625" style="19" customWidth="1"/>
    <col min="11" max="16384" width="9.140625" style="19"/>
  </cols>
  <sheetData>
    <row r="1" spans="1:10" ht="30" x14ac:dyDescent="0.25">
      <c r="A1" s="30" t="s">
        <v>1</v>
      </c>
      <c r="B1" s="30" t="s">
        <v>2</v>
      </c>
      <c r="C1" s="30" t="s">
        <v>3</v>
      </c>
      <c r="D1" s="30" t="s">
        <v>123</v>
      </c>
      <c r="E1" s="32" t="s">
        <v>389</v>
      </c>
      <c r="F1" s="31" t="s">
        <v>553</v>
      </c>
      <c r="G1" s="31" t="s">
        <v>552</v>
      </c>
      <c r="H1" s="31" t="s">
        <v>366</v>
      </c>
      <c r="I1" s="30" t="s">
        <v>137</v>
      </c>
      <c r="J1" s="30" t="s">
        <v>369</v>
      </c>
    </row>
    <row r="2" spans="1:10" ht="30" x14ac:dyDescent="0.25">
      <c r="A2" s="19" t="s">
        <v>108</v>
      </c>
      <c r="B2" s="19" t="s">
        <v>27</v>
      </c>
      <c r="C2" s="19" t="s">
        <v>27</v>
      </c>
      <c r="D2" s="19" t="str">
        <f t="shared" ref="D2:D66" si="0">CONCATENATE(A2,B2,C2)</f>
        <v>Concrete_ComponentsAdmixtureAdmixture</v>
      </c>
      <c r="E2" s="53">
        <v>1.67</v>
      </c>
      <c r="G2" s="53">
        <f>E2+F2</f>
        <v>1.67</v>
      </c>
      <c r="H2" s="19" t="s">
        <v>136</v>
      </c>
      <c r="I2" s="19" t="s">
        <v>149</v>
      </c>
      <c r="J2" s="19" t="s">
        <v>19</v>
      </c>
    </row>
    <row r="3" spans="1:10" ht="30" x14ac:dyDescent="0.25">
      <c r="A3" s="19" t="s">
        <v>108</v>
      </c>
      <c r="B3" s="19" t="s">
        <v>27</v>
      </c>
      <c r="C3" s="19" t="s">
        <v>150</v>
      </c>
      <c r="D3" s="19" t="str">
        <f>CONCATENATE(A3,B3,C3)</f>
        <v>Concrete_ComponentsAdmixtureAir entrainers</v>
      </c>
      <c r="E3" s="53">
        <v>0.53</v>
      </c>
      <c r="G3" s="53">
        <f t="shared" ref="G3:G67" si="1">E3+F3</f>
        <v>0.53</v>
      </c>
      <c r="H3" s="19" t="s">
        <v>136</v>
      </c>
      <c r="I3" s="19" t="s">
        <v>150</v>
      </c>
    </row>
    <row r="4" spans="1:10" ht="30" x14ac:dyDescent="0.25">
      <c r="A4" s="19" t="s">
        <v>108</v>
      </c>
      <c r="B4" s="19" t="s">
        <v>27</v>
      </c>
      <c r="C4" s="19" t="s">
        <v>151</v>
      </c>
      <c r="D4" s="19" t="str">
        <f t="shared" si="0"/>
        <v>Concrete_ComponentsAdmixtureHardening Accelerators</v>
      </c>
      <c r="E4" s="53">
        <v>2.2799999999999998</v>
      </c>
      <c r="G4" s="53">
        <f t="shared" si="1"/>
        <v>2.2799999999999998</v>
      </c>
      <c r="H4" s="19" t="s">
        <v>136</v>
      </c>
      <c r="I4" s="19" t="s">
        <v>151</v>
      </c>
    </row>
    <row r="5" spans="1:10" ht="45" x14ac:dyDescent="0.25">
      <c r="A5" s="19" t="s">
        <v>108</v>
      </c>
      <c r="B5" s="19" t="s">
        <v>27</v>
      </c>
      <c r="C5" s="19" t="s">
        <v>152</v>
      </c>
      <c r="D5" s="19" t="str">
        <f t="shared" si="0"/>
        <v>Concrete_ComponentsAdmixturePlasticisers and superplasticisers</v>
      </c>
      <c r="E5" s="53">
        <v>1.88</v>
      </c>
      <c r="G5" s="53">
        <f t="shared" si="1"/>
        <v>1.88</v>
      </c>
      <c r="H5" s="19" t="s">
        <v>136</v>
      </c>
      <c r="I5" s="19" t="s">
        <v>152</v>
      </c>
    </row>
    <row r="6" spans="1:10" ht="30" x14ac:dyDescent="0.25">
      <c r="A6" s="19" t="s">
        <v>108</v>
      </c>
      <c r="B6" s="19" t="s">
        <v>27</v>
      </c>
      <c r="C6" s="19" t="s">
        <v>153</v>
      </c>
      <c r="D6" s="19" t="str">
        <f t="shared" si="0"/>
        <v>Concrete_ComponentsAdmixtureRetarders</v>
      </c>
      <c r="E6" s="53">
        <v>1.31</v>
      </c>
      <c r="G6" s="53">
        <f t="shared" si="1"/>
        <v>1.31</v>
      </c>
      <c r="H6" s="19" t="s">
        <v>136</v>
      </c>
      <c r="I6" s="19" t="s">
        <v>153</v>
      </c>
    </row>
    <row r="7" spans="1:10" ht="30" x14ac:dyDescent="0.25">
      <c r="A7" s="19" t="s">
        <v>108</v>
      </c>
      <c r="B7" s="19" t="s">
        <v>27</v>
      </c>
      <c r="C7" s="19" t="s">
        <v>154</v>
      </c>
      <c r="D7" s="19" t="str">
        <f t="shared" si="0"/>
        <v>Concrete_ComponentsAdmixtureSet Accelerators</v>
      </c>
      <c r="E7" s="53">
        <v>1.33</v>
      </c>
      <c r="G7" s="53">
        <f t="shared" si="1"/>
        <v>1.33</v>
      </c>
      <c r="H7" s="19" t="s">
        <v>136</v>
      </c>
      <c r="I7" s="19" t="s">
        <v>154</v>
      </c>
    </row>
    <row r="8" spans="1:10" ht="30" x14ac:dyDescent="0.25">
      <c r="A8" s="19" t="s">
        <v>108</v>
      </c>
      <c r="B8" s="19" t="s">
        <v>27</v>
      </c>
      <c r="C8" s="19" t="s">
        <v>155</v>
      </c>
      <c r="D8" s="19" t="str">
        <f t="shared" si="0"/>
        <v>Concrete_ComponentsAdmixtureWater Resisting</v>
      </c>
      <c r="E8" s="53">
        <v>2.67</v>
      </c>
      <c r="G8" s="53">
        <f t="shared" si="1"/>
        <v>2.67</v>
      </c>
      <c r="H8" s="19" t="s">
        <v>136</v>
      </c>
      <c r="I8" s="19" t="s">
        <v>155</v>
      </c>
    </row>
    <row r="9" spans="1:10" ht="30" x14ac:dyDescent="0.25">
      <c r="A9" s="19" t="s">
        <v>108</v>
      </c>
      <c r="B9" s="19" t="s">
        <v>28</v>
      </c>
      <c r="C9" s="19" t="s">
        <v>38</v>
      </c>
      <c r="D9" s="19" t="str">
        <f t="shared" si="0"/>
        <v>Concrete_ComponentsCementFly Ash</v>
      </c>
      <c r="E9" s="53">
        <v>4.4091999999999999E-2</v>
      </c>
      <c r="G9" s="53">
        <f t="shared" si="1"/>
        <v>4.4091999999999999E-2</v>
      </c>
      <c r="H9" s="19" t="s">
        <v>39</v>
      </c>
      <c r="J9" s="19" t="s">
        <v>39</v>
      </c>
    </row>
    <row r="10" spans="1:10" ht="45" x14ac:dyDescent="0.25">
      <c r="A10" s="19" t="s">
        <v>108</v>
      </c>
      <c r="B10" s="19" t="s">
        <v>28</v>
      </c>
      <c r="C10" s="19" t="s">
        <v>33</v>
      </c>
      <c r="D10" s="19" t="str">
        <f t="shared" si="0"/>
        <v>Concrete_ComponentsCementGround-Granulated Blast-Furnace Slag (GGBS)</v>
      </c>
      <c r="E10" s="53">
        <v>6.7000000000000004E-2</v>
      </c>
      <c r="G10" s="53">
        <f t="shared" si="1"/>
        <v>6.7000000000000004E-2</v>
      </c>
      <c r="H10" s="19" t="s">
        <v>34</v>
      </c>
      <c r="J10" s="19" t="s">
        <v>34</v>
      </c>
    </row>
    <row r="11" spans="1:10" ht="30" x14ac:dyDescent="0.25">
      <c r="A11" s="19" t="s">
        <v>108</v>
      </c>
      <c r="B11" s="19" t="s">
        <v>28</v>
      </c>
      <c r="C11" s="19" t="s">
        <v>37</v>
      </c>
      <c r="D11" s="19" t="str">
        <f t="shared" si="0"/>
        <v>Concrete_ComponentsCementLimestones</v>
      </c>
      <c r="E11" s="53">
        <v>0.09</v>
      </c>
      <c r="G11" s="53">
        <f t="shared" si="1"/>
        <v>0.09</v>
      </c>
      <c r="H11" s="19" t="s">
        <v>367</v>
      </c>
      <c r="J11" s="19" t="s">
        <v>17</v>
      </c>
    </row>
    <row r="12" spans="1:10" ht="45" x14ac:dyDescent="0.25">
      <c r="A12" s="19" t="s">
        <v>108</v>
      </c>
      <c r="B12" s="19" t="s">
        <v>28</v>
      </c>
      <c r="C12" s="19" t="s">
        <v>35</v>
      </c>
      <c r="D12" s="19" t="str">
        <f t="shared" si="0"/>
        <v>Concrete_ComponentsCementLimestones Fines</v>
      </c>
      <c r="E12" s="53">
        <v>7.4999999999999997E-2</v>
      </c>
      <c r="G12" s="53">
        <f t="shared" si="1"/>
        <v>7.4999999999999997E-2</v>
      </c>
      <c r="H12" s="19" t="s">
        <v>34</v>
      </c>
      <c r="J12" s="19" t="s">
        <v>36</v>
      </c>
    </row>
    <row r="13" spans="1:10" ht="30" x14ac:dyDescent="0.25">
      <c r="A13" s="19" t="s">
        <v>108</v>
      </c>
      <c r="B13" s="19" t="s">
        <v>28</v>
      </c>
      <c r="C13" s="19" t="s">
        <v>29</v>
      </c>
      <c r="D13" s="19" t="str">
        <f t="shared" si="0"/>
        <v>Concrete_ComponentsCementOrdinary Portland Cement (OPC)</v>
      </c>
      <c r="E13" s="53">
        <v>0.91200000000000003</v>
      </c>
      <c r="F13" s="53"/>
      <c r="G13" s="53">
        <f t="shared" si="1"/>
        <v>0.91200000000000003</v>
      </c>
      <c r="H13" s="19" t="s">
        <v>136</v>
      </c>
      <c r="I13" s="19" t="s">
        <v>148</v>
      </c>
      <c r="J13" s="19" t="s">
        <v>32</v>
      </c>
    </row>
    <row r="14" spans="1:10" ht="60" x14ac:dyDescent="0.25">
      <c r="A14" s="19" t="s">
        <v>108</v>
      </c>
      <c r="B14" s="19" t="s">
        <v>110</v>
      </c>
      <c r="C14" s="19" t="s">
        <v>16</v>
      </c>
      <c r="D14" s="19" t="str">
        <f t="shared" si="0"/>
        <v>Concrete_ComponentsCoarse_aggregatesGranite</v>
      </c>
      <c r="E14" s="53">
        <v>1.188E-2</v>
      </c>
      <c r="G14" s="53">
        <f t="shared" si="1"/>
        <v>1.188E-2</v>
      </c>
      <c r="H14" s="19" t="s">
        <v>390</v>
      </c>
      <c r="J14" s="19" t="s">
        <v>563</v>
      </c>
    </row>
    <row r="15" spans="1:10" ht="60" x14ac:dyDescent="0.25">
      <c r="A15" s="19" t="s">
        <v>108</v>
      </c>
      <c r="B15" s="19" t="s">
        <v>110</v>
      </c>
      <c r="C15" s="19" t="s">
        <v>247</v>
      </c>
      <c r="D15" s="19" t="str">
        <f t="shared" si="0"/>
        <v>Concrete_ComponentsCoarse_aggregatesRecycled_Concrete_Aggregates_(RCA)</v>
      </c>
      <c r="E15" s="53">
        <v>6.6699999999999997E-3</v>
      </c>
      <c r="G15" s="53">
        <f t="shared" si="1"/>
        <v>6.6699999999999997E-3</v>
      </c>
      <c r="H15" s="19" t="s">
        <v>390</v>
      </c>
      <c r="J15" s="19" t="s">
        <v>390</v>
      </c>
    </row>
    <row r="16" spans="1:10" ht="30" x14ac:dyDescent="0.25">
      <c r="A16" s="19" t="s">
        <v>108</v>
      </c>
      <c r="B16" s="19" t="s">
        <v>110</v>
      </c>
      <c r="C16" s="60" t="s">
        <v>393</v>
      </c>
      <c r="D16" s="19" t="str">
        <f t="shared" si="0"/>
        <v>Concrete_ComponentsCoarse_aggregatesAggregates</v>
      </c>
      <c r="E16" s="53">
        <v>4.7999999999999996E-3</v>
      </c>
      <c r="F16" s="53"/>
      <c r="G16" s="53">
        <f t="shared" si="1"/>
        <v>4.7999999999999996E-3</v>
      </c>
      <c r="H16" s="19" t="s">
        <v>392</v>
      </c>
    </row>
    <row r="17" spans="1:10" ht="30" x14ac:dyDescent="0.25">
      <c r="A17" s="19" t="s">
        <v>108</v>
      </c>
      <c r="B17" s="19" t="s">
        <v>111</v>
      </c>
      <c r="C17" s="19" t="s">
        <v>21</v>
      </c>
      <c r="D17" s="19" t="str">
        <f t="shared" si="0"/>
        <v>Concrete_ComponentsFine_aggregatesSand</v>
      </c>
      <c r="E17" s="53">
        <v>4.3800000000000002E-3</v>
      </c>
      <c r="F17" s="53"/>
      <c r="G17" s="53">
        <f>E17+F17</f>
        <v>4.3800000000000002E-3</v>
      </c>
      <c r="H17" s="19" t="s">
        <v>136</v>
      </c>
      <c r="I17" s="19" t="s">
        <v>138</v>
      </c>
      <c r="J17" s="19" t="s">
        <v>140</v>
      </c>
    </row>
    <row r="18" spans="1:10" ht="45" x14ac:dyDescent="0.25">
      <c r="A18" s="19" t="s">
        <v>108</v>
      </c>
      <c r="B18" s="19" t="s">
        <v>111</v>
      </c>
      <c r="C18" s="19" t="s">
        <v>248</v>
      </c>
      <c r="D18" s="19" t="str">
        <f t="shared" si="0"/>
        <v>Concrete_ComponentsFine_aggregatesWashed_Copper_Slag_(WCS)</v>
      </c>
      <c r="E18" s="53">
        <v>0.28184999999999999</v>
      </c>
      <c r="G18" s="53">
        <f t="shared" si="1"/>
        <v>0.28184999999999999</v>
      </c>
      <c r="H18" s="19" t="s">
        <v>19</v>
      </c>
      <c r="J18" s="19" t="s">
        <v>23</v>
      </c>
    </row>
    <row r="19" spans="1:10" ht="30" x14ac:dyDescent="0.25">
      <c r="A19" s="19" t="s">
        <v>108</v>
      </c>
      <c r="B19" s="19" t="s">
        <v>112</v>
      </c>
      <c r="C19" s="19" t="s">
        <v>112</v>
      </c>
      <c r="D19" s="19" t="str">
        <f t="shared" si="0"/>
        <v>Concrete_ComponentsWaterWater</v>
      </c>
      <c r="E19" s="53">
        <v>7.0000000000000001E-3</v>
      </c>
      <c r="G19" s="53">
        <f t="shared" si="1"/>
        <v>7.0000000000000001E-3</v>
      </c>
      <c r="H19" s="19" t="s">
        <v>19</v>
      </c>
      <c r="J19" s="19" t="s">
        <v>19</v>
      </c>
    </row>
    <row r="20" spans="1:10" ht="30" x14ac:dyDescent="0.25">
      <c r="A20" s="19" t="s">
        <v>109</v>
      </c>
      <c r="B20" s="19" t="s">
        <v>115</v>
      </c>
      <c r="C20" s="19" t="s">
        <v>96</v>
      </c>
      <c r="D20" s="19" t="str">
        <f t="shared" si="0"/>
        <v>Concrete_GeneralConcrete_NaturalGrade 100</v>
      </c>
      <c r="E20" s="53">
        <v>0.22700000000000001</v>
      </c>
      <c r="F20" s="53"/>
      <c r="G20" s="53">
        <f t="shared" si="1"/>
        <v>0.22700000000000001</v>
      </c>
      <c r="H20" s="19" t="s">
        <v>19</v>
      </c>
      <c r="J20" s="19" t="s">
        <v>19</v>
      </c>
    </row>
    <row r="21" spans="1:10" ht="30" x14ac:dyDescent="0.25">
      <c r="A21" s="19" t="s">
        <v>109</v>
      </c>
      <c r="B21" s="19" t="s">
        <v>115</v>
      </c>
      <c r="C21" s="19" t="s">
        <v>77</v>
      </c>
      <c r="D21" s="19" t="str">
        <f t="shared" si="0"/>
        <v>Concrete_GeneralConcrete_NaturalGrade 20</v>
      </c>
      <c r="E21" s="53">
        <v>0.121</v>
      </c>
      <c r="F21" s="53"/>
      <c r="G21" s="53">
        <f t="shared" si="1"/>
        <v>0.121</v>
      </c>
      <c r="H21" s="19" t="s">
        <v>136</v>
      </c>
      <c r="I21" s="19" t="s">
        <v>162</v>
      </c>
      <c r="J21" s="19" t="s">
        <v>281</v>
      </c>
    </row>
    <row r="22" spans="1:10" ht="30" x14ac:dyDescent="0.25">
      <c r="A22" s="19" t="s">
        <v>109</v>
      </c>
      <c r="B22" s="19" t="s">
        <v>115</v>
      </c>
      <c r="C22" s="19" t="s">
        <v>78</v>
      </c>
      <c r="D22" s="19" t="str">
        <f t="shared" si="0"/>
        <v xml:space="preserve">Concrete_GeneralConcrete_NaturalGrade 25 </v>
      </c>
      <c r="E22" s="53">
        <v>0.129</v>
      </c>
      <c r="F22" s="53"/>
      <c r="G22" s="53">
        <f t="shared" si="1"/>
        <v>0.129</v>
      </c>
      <c r="H22" s="19" t="s">
        <v>136</v>
      </c>
      <c r="I22" s="19" t="s">
        <v>163</v>
      </c>
      <c r="J22" s="19" t="s">
        <v>282</v>
      </c>
    </row>
    <row r="23" spans="1:10" ht="30" x14ac:dyDescent="0.25">
      <c r="A23" s="19" t="s">
        <v>109</v>
      </c>
      <c r="B23" s="19" t="s">
        <v>115</v>
      </c>
      <c r="C23" s="19" t="s">
        <v>79</v>
      </c>
      <c r="D23" s="19" t="str">
        <f t="shared" si="0"/>
        <v>Concrete_GeneralConcrete_NaturalGrade 30</v>
      </c>
      <c r="E23" s="53">
        <v>0.14899999999999999</v>
      </c>
      <c r="F23" s="53"/>
      <c r="G23" s="53">
        <f t="shared" si="1"/>
        <v>0.14899999999999999</v>
      </c>
      <c r="H23" s="19" t="s">
        <v>136</v>
      </c>
      <c r="I23" s="19" t="s">
        <v>164</v>
      </c>
      <c r="J23" s="19" t="s">
        <v>283</v>
      </c>
    </row>
    <row r="24" spans="1:10" ht="30" x14ac:dyDescent="0.25">
      <c r="A24" s="19" t="s">
        <v>109</v>
      </c>
      <c r="B24" s="19" t="s">
        <v>115</v>
      </c>
      <c r="C24" s="19" t="s">
        <v>80</v>
      </c>
      <c r="D24" s="19" t="str">
        <f t="shared" si="0"/>
        <v>Concrete_GeneralConcrete_NaturalGrade 35</v>
      </c>
      <c r="E24" s="53">
        <v>0.161</v>
      </c>
      <c r="F24" s="53"/>
      <c r="G24" s="53">
        <f t="shared" si="1"/>
        <v>0.161</v>
      </c>
      <c r="H24" s="19" t="s">
        <v>136</v>
      </c>
      <c r="I24" s="19" t="s">
        <v>165</v>
      </c>
      <c r="J24" s="19" t="s">
        <v>284</v>
      </c>
    </row>
    <row r="25" spans="1:10" ht="30" x14ac:dyDescent="0.25">
      <c r="A25" s="19" t="s">
        <v>109</v>
      </c>
      <c r="B25" s="19" t="s">
        <v>115</v>
      </c>
      <c r="C25" s="19" t="s">
        <v>81</v>
      </c>
      <c r="D25" s="19" t="str">
        <f t="shared" si="0"/>
        <v>Concrete_GeneralConcrete_NaturalGrade 40</v>
      </c>
      <c r="E25" s="53">
        <v>0.17199999999999999</v>
      </c>
      <c r="F25" s="53"/>
      <c r="G25" s="53">
        <f t="shared" si="1"/>
        <v>0.17199999999999999</v>
      </c>
      <c r="H25" s="19" t="s">
        <v>136</v>
      </c>
      <c r="I25" s="19" t="s">
        <v>166</v>
      </c>
      <c r="J25" s="19" t="s">
        <v>285</v>
      </c>
    </row>
    <row r="26" spans="1:10" ht="30" x14ac:dyDescent="0.25">
      <c r="A26" s="19" t="s">
        <v>109</v>
      </c>
      <c r="B26" s="19" t="s">
        <v>115</v>
      </c>
      <c r="C26" s="19" t="s">
        <v>82</v>
      </c>
      <c r="D26" s="19" t="str">
        <f t="shared" si="0"/>
        <v>Concrete_GeneralConcrete_NaturalGrade 50</v>
      </c>
      <c r="E26" s="53">
        <v>0.19</v>
      </c>
      <c r="F26" s="53"/>
      <c r="G26" s="53">
        <f t="shared" si="1"/>
        <v>0.19</v>
      </c>
      <c r="H26" s="19" t="s">
        <v>136</v>
      </c>
      <c r="J26" s="19" t="s">
        <v>232</v>
      </c>
    </row>
    <row r="27" spans="1:10" ht="30" x14ac:dyDescent="0.25">
      <c r="A27" s="19" t="s">
        <v>109</v>
      </c>
      <c r="B27" s="19" t="s">
        <v>115</v>
      </c>
      <c r="C27" s="19" t="s">
        <v>95</v>
      </c>
      <c r="D27" s="19" t="str">
        <f t="shared" si="0"/>
        <v>Concrete_GeneralConcrete_NaturalGrade 80</v>
      </c>
      <c r="E27" s="53">
        <v>0.23250000000000001</v>
      </c>
      <c r="F27" s="53"/>
      <c r="G27" s="53">
        <f t="shared" si="1"/>
        <v>0.23250000000000001</v>
      </c>
      <c r="H27" s="19" t="s">
        <v>19</v>
      </c>
      <c r="J27" s="19" t="s">
        <v>19</v>
      </c>
    </row>
    <row r="28" spans="1:10" ht="30" x14ac:dyDescent="0.25">
      <c r="A28" s="19" t="s">
        <v>109</v>
      </c>
      <c r="B28" s="19" t="s">
        <v>216</v>
      </c>
      <c r="C28" s="19" t="s">
        <v>77</v>
      </c>
      <c r="D28" s="19" t="str">
        <f t="shared" si="0"/>
        <v>Concrete_GeneralEco_Concrete_15percent_Fly_AshGrade 20</v>
      </c>
      <c r="E28" s="53">
        <v>0.111</v>
      </c>
      <c r="G28" s="53">
        <f t="shared" si="1"/>
        <v>0.111</v>
      </c>
      <c r="H28" s="19" t="s">
        <v>136</v>
      </c>
      <c r="I28" s="19" t="s">
        <v>162</v>
      </c>
      <c r="J28" s="19" t="s">
        <v>17</v>
      </c>
    </row>
    <row r="29" spans="1:10" ht="30" x14ac:dyDescent="0.25">
      <c r="A29" s="19" t="s">
        <v>109</v>
      </c>
      <c r="B29" s="19" t="s">
        <v>216</v>
      </c>
      <c r="C29" s="19" t="s">
        <v>84</v>
      </c>
      <c r="D29" s="19" t="str">
        <f t="shared" si="0"/>
        <v>Concrete_GeneralEco_Concrete_15percent_Fly_AshGrade 25</v>
      </c>
      <c r="E29" s="53">
        <v>0.11799999999999999</v>
      </c>
      <c r="G29" s="53">
        <f t="shared" si="1"/>
        <v>0.11799999999999999</v>
      </c>
      <c r="H29" s="19" t="s">
        <v>136</v>
      </c>
      <c r="I29" s="19" t="s">
        <v>163</v>
      </c>
      <c r="J29" s="19" t="s">
        <v>17</v>
      </c>
    </row>
    <row r="30" spans="1:10" ht="30" x14ac:dyDescent="0.25">
      <c r="A30" s="19" t="s">
        <v>109</v>
      </c>
      <c r="B30" s="19" t="s">
        <v>216</v>
      </c>
      <c r="C30" s="19" t="s">
        <v>79</v>
      </c>
      <c r="D30" s="19" t="str">
        <f t="shared" si="0"/>
        <v>Concrete_GeneralEco_Concrete_15percent_Fly_AshGrade 30</v>
      </c>
      <c r="E30" s="53">
        <v>0.13900000000000001</v>
      </c>
      <c r="G30" s="53">
        <f t="shared" si="1"/>
        <v>0.13900000000000001</v>
      </c>
      <c r="H30" s="19" t="s">
        <v>136</v>
      </c>
      <c r="I30" s="19" t="s">
        <v>164</v>
      </c>
      <c r="J30" s="19" t="s">
        <v>17</v>
      </c>
    </row>
    <row r="31" spans="1:10" ht="30" x14ac:dyDescent="0.25">
      <c r="A31" s="19" t="s">
        <v>109</v>
      </c>
      <c r="B31" s="19" t="s">
        <v>216</v>
      </c>
      <c r="C31" s="19" t="s">
        <v>80</v>
      </c>
      <c r="D31" s="19" t="str">
        <f t="shared" si="0"/>
        <v>Concrete_GeneralEco_Concrete_15percent_Fly_AshGrade 35</v>
      </c>
      <c r="E31" s="53">
        <v>0.14899999999999999</v>
      </c>
      <c r="G31" s="53">
        <f t="shared" si="1"/>
        <v>0.14899999999999999</v>
      </c>
      <c r="H31" s="19" t="s">
        <v>136</v>
      </c>
      <c r="I31" s="19" t="s">
        <v>165</v>
      </c>
      <c r="J31" s="19" t="s">
        <v>17</v>
      </c>
    </row>
    <row r="32" spans="1:10" ht="30" x14ac:dyDescent="0.25">
      <c r="A32" s="19" t="s">
        <v>109</v>
      </c>
      <c r="B32" s="19" t="s">
        <v>216</v>
      </c>
      <c r="C32" s="19" t="s">
        <v>81</v>
      </c>
      <c r="D32" s="19" t="str">
        <f t="shared" si="0"/>
        <v>Concrete_GeneralEco_Concrete_15percent_Fly_AshGrade 40</v>
      </c>
      <c r="E32" s="53">
        <v>0.159</v>
      </c>
      <c r="G32" s="53">
        <f t="shared" si="1"/>
        <v>0.159</v>
      </c>
      <c r="H32" s="19" t="s">
        <v>136</v>
      </c>
      <c r="I32" s="19" t="s">
        <v>166</v>
      </c>
      <c r="J32" s="19" t="s">
        <v>17</v>
      </c>
    </row>
    <row r="33" spans="1:10" ht="30" x14ac:dyDescent="0.25">
      <c r="A33" s="19" t="s">
        <v>109</v>
      </c>
      <c r="B33" s="19" t="s">
        <v>216</v>
      </c>
      <c r="C33" s="19" t="s">
        <v>82</v>
      </c>
      <c r="D33" s="19" t="str">
        <f t="shared" si="0"/>
        <v>Concrete_GeneralEco_Concrete_15percent_Fly_AshGrade 50</v>
      </c>
      <c r="E33" s="53">
        <v>0.17399999999999999</v>
      </c>
      <c r="G33" s="53">
        <f t="shared" si="1"/>
        <v>0.17399999999999999</v>
      </c>
      <c r="H33" s="19" t="s">
        <v>367</v>
      </c>
      <c r="J33" s="19" t="s">
        <v>17</v>
      </c>
    </row>
    <row r="34" spans="1:10" ht="30" x14ac:dyDescent="0.25">
      <c r="A34" s="19" t="s">
        <v>109</v>
      </c>
      <c r="B34" s="19" t="s">
        <v>217</v>
      </c>
      <c r="C34" s="19" t="s">
        <v>77</v>
      </c>
      <c r="D34" s="19" t="str">
        <f t="shared" si="0"/>
        <v>Concrete_GeneralEco_Concrete_25percent_GGBSGrade 20</v>
      </c>
      <c r="E34" s="53">
        <v>9.4E-2</v>
      </c>
      <c r="G34" s="53">
        <f t="shared" si="1"/>
        <v>9.4E-2</v>
      </c>
      <c r="H34" s="19" t="s">
        <v>136</v>
      </c>
      <c r="I34" s="19" t="s">
        <v>162</v>
      </c>
      <c r="J34" s="19" t="s">
        <v>17</v>
      </c>
    </row>
    <row r="35" spans="1:10" ht="30" x14ac:dyDescent="0.25">
      <c r="A35" s="19" t="s">
        <v>109</v>
      </c>
      <c r="B35" s="19" t="s">
        <v>217</v>
      </c>
      <c r="C35" s="19" t="s">
        <v>84</v>
      </c>
      <c r="D35" s="19" t="str">
        <f t="shared" si="0"/>
        <v>Concrete_GeneralEco_Concrete_25percent_GGBSGrade 25</v>
      </c>
      <c r="E35" s="53">
        <v>0.1</v>
      </c>
      <c r="G35" s="53">
        <f t="shared" si="1"/>
        <v>0.1</v>
      </c>
      <c r="H35" s="19" t="s">
        <v>136</v>
      </c>
      <c r="I35" s="19" t="s">
        <v>163</v>
      </c>
      <c r="J35" s="19" t="s">
        <v>17</v>
      </c>
    </row>
    <row r="36" spans="1:10" ht="30" x14ac:dyDescent="0.25">
      <c r="A36" s="19" t="s">
        <v>109</v>
      </c>
      <c r="B36" s="19" t="s">
        <v>217</v>
      </c>
      <c r="C36" s="19" t="s">
        <v>79</v>
      </c>
      <c r="D36" s="19" t="str">
        <f t="shared" si="0"/>
        <v>Concrete_GeneralEco_Concrete_25percent_GGBSGrade 30</v>
      </c>
      <c r="E36" s="53">
        <v>0.12</v>
      </c>
      <c r="G36" s="53">
        <f t="shared" si="1"/>
        <v>0.12</v>
      </c>
      <c r="H36" s="19" t="s">
        <v>136</v>
      </c>
      <c r="I36" s="19" t="s">
        <v>164</v>
      </c>
      <c r="J36" s="19" t="s">
        <v>17</v>
      </c>
    </row>
    <row r="37" spans="1:10" ht="30" x14ac:dyDescent="0.25">
      <c r="A37" s="19" t="s">
        <v>109</v>
      </c>
      <c r="B37" s="19" t="s">
        <v>217</v>
      </c>
      <c r="C37" s="19" t="s">
        <v>80</v>
      </c>
      <c r="D37" s="19" t="str">
        <f t="shared" si="0"/>
        <v>Concrete_GeneralEco_Concrete_25percent_GGBSGrade 35</v>
      </c>
      <c r="E37" s="53">
        <v>0.129</v>
      </c>
      <c r="G37" s="53">
        <f t="shared" si="1"/>
        <v>0.129</v>
      </c>
      <c r="H37" s="19" t="s">
        <v>136</v>
      </c>
      <c r="I37" s="19" t="s">
        <v>165</v>
      </c>
      <c r="J37" s="19" t="s">
        <v>17</v>
      </c>
    </row>
    <row r="38" spans="1:10" ht="30" x14ac:dyDescent="0.25">
      <c r="A38" s="19" t="s">
        <v>109</v>
      </c>
      <c r="B38" s="19" t="s">
        <v>217</v>
      </c>
      <c r="C38" s="19" t="s">
        <v>81</v>
      </c>
      <c r="D38" s="19" t="str">
        <f t="shared" si="0"/>
        <v>Concrete_GeneralEco_Concrete_25percent_GGBSGrade 40</v>
      </c>
      <c r="E38" s="53">
        <v>0.13800000000000001</v>
      </c>
      <c r="G38" s="53">
        <f t="shared" si="1"/>
        <v>0.13800000000000001</v>
      </c>
      <c r="H38" s="19" t="s">
        <v>136</v>
      </c>
      <c r="I38" s="19" t="s">
        <v>166</v>
      </c>
      <c r="J38" s="19" t="s">
        <v>17</v>
      </c>
    </row>
    <row r="39" spans="1:10" ht="30" x14ac:dyDescent="0.25">
      <c r="A39" s="19" t="s">
        <v>109</v>
      </c>
      <c r="B39" s="19" t="s">
        <v>217</v>
      </c>
      <c r="C39" s="19" t="s">
        <v>82</v>
      </c>
      <c r="D39" s="19" t="str">
        <f t="shared" si="0"/>
        <v>Concrete_GeneralEco_Concrete_25percent_GGBSGrade 50</v>
      </c>
      <c r="E39" s="53">
        <v>0.153</v>
      </c>
      <c r="G39" s="53">
        <f t="shared" si="1"/>
        <v>0.153</v>
      </c>
      <c r="H39" s="19" t="s">
        <v>367</v>
      </c>
      <c r="J39" s="19" t="s">
        <v>17</v>
      </c>
    </row>
    <row r="40" spans="1:10" ht="30" x14ac:dyDescent="0.25">
      <c r="A40" s="19" t="s">
        <v>109</v>
      </c>
      <c r="B40" s="19" t="s">
        <v>218</v>
      </c>
      <c r="C40" s="19" t="s">
        <v>77</v>
      </c>
      <c r="D40" s="19" t="str">
        <f t="shared" si="0"/>
        <v>Concrete_GeneralEco_Concrete_30percent_Fly_AshGrade 20</v>
      </c>
      <c r="E40" s="53">
        <v>9.9000000000000005E-2</v>
      </c>
      <c r="G40" s="53">
        <f t="shared" si="1"/>
        <v>9.9000000000000005E-2</v>
      </c>
      <c r="H40" s="19" t="s">
        <v>136</v>
      </c>
      <c r="I40" s="19" t="s">
        <v>162</v>
      </c>
      <c r="J40" s="19" t="s">
        <v>17</v>
      </c>
    </row>
    <row r="41" spans="1:10" ht="30" x14ac:dyDescent="0.25">
      <c r="A41" s="19" t="s">
        <v>109</v>
      </c>
      <c r="B41" s="19" t="s">
        <v>218</v>
      </c>
      <c r="C41" s="19" t="s">
        <v>84</v>
      </c>
      <c r="D41" s="19" t="str">
        <f t="shared" si="0"/>
        <v>Concrete_GeneralEco_Concrete_30percent_Fly_AshGrade 25</v>
      </c>
      <c r="E41" s="53">
        <v>0.105</v>
      </c>
      <c r="G41" s="53">
        <f t="shared" si="1"/>
        <v>0.105</v>
      </c>
      <c r="H41" s="19" t="s">
        <v>136</v>
      </c>
      <c r="I41" s="19" t="s">
        <v>163</v>
      </c>
      <c r="J41" s="19" t="s">
        <v>17</v>
      </c>
    </row>
    <row r="42" spans="1:10" ht="30" x14ac:dyDescent="0.25">
      <c r="A42" s="19" t="s">
        <v>109</v>
      </c>
      <c r="B42" s="19" t="s">
        <v>218</v>
      </c>
      <c r="C42" s="19" t="s">
        <v>79</v>
      </c>
      <c r="D42" s="19" t="str">
        <f t="shared" si="0"/>
        <v>Concrete_GeneralEco_Concrete_30percent_Fly_AshGrade 30</v>
      </c>
      <c r="E42" s="53">
        <v>0.125</v>
      </c>
      <c r="G42" s="53">
        <f t="shared" si="1"/>
        <v>0.125</v>
      </c>
      <c r="H42" s="19" t="s">
        <v>136</v>
      </c>
      <c r="I42" s="19" t="s">
        <v>164</v>
      </c>
      <c r="J42" s="19" t="s">
        <v>17</v>
      </c>
    </row>
    <row r="43" spans="1:10" ht="30" x14ac:dyDescent="0.25">
      <c r="A43" s="19" t="s">
        <v>109</v>
      </c>
      <c r="B43" s="19" t="s">
        <v>218</v>
      </c>
      <c r="C43" s="19" t="s">
        <v>80</v>
      </c>
      <c r="D43" s="19" t="str">
        <f t="shared" si="0"/>
        <v>Concrete_GeneralEco_Concrete_30percent_Fly_AshGrade 35</v>
      </c>
      <c r="E43" s="53">
        <v>0.13300000000000001</v>
      </c>
      <c r="G43" s="53">
        <f t="shared" si="1"/>
        <v>0.13300000000000001</v>
      </c>
      <c r="H43" s="19" t="s">
        <v>136</v>
      </c>
      <c r="I43" s="19" t="s">
        <v>165</v>
      </c>
      <c r="J43" s="19" t="s">
        <v>17</v>
      </c>
    </row>
    <row r="44" spans="1:10" ht="30" x14ac:dyDescent="0.25">
      <c r="A44" s="19" t="s">
        <v>109</v>
      </c>
      <c r="B44" s="19" t="s">
        <v>218</v>
      </c>
      <c r="C44" s="19" t="s">
        <v>81</v>
      </c>
      <c r="D44" s="19" t="str">
        <f t="shared" si="0"/>
        <v>Concrete_GeneralEco_Concrete_30percent_Fly_AshGrade 40</v>
      </c>
      <c r="E44" s="53">
        <v>0.14199999999999999</v>
      </c>
      <c r="G44" s="53">
        <f t="shared" si="1"/>
        <v>0.14199999999999999</v>
      </c>
      <c r="H44" s="19" t="s">
        <v>136</v>
      </c>
      <c r="I44" s="19" t="s">
        <v>166</v>
      </c>
      <c r="J44" s="19" t="s">
        <v>17</v>
      </c>
    </row>
    <row r="45" spans="1:10" ht="30" x14ac:dyDescent="0.25">
      <c r="A45" s="19" t="s">
        <v>109</v>
      </c>
      <c r="B45" s="19" t="s">
        <v>218</v>
      </c>
      <c r="C45" s="19" t="s">
        <v>82</v>
      </c>
      <c r="D45" s="19" t="str">
        <f t="shared" si="0"/>
        <v>Concrete_GeneralEco_Concrete_30percent_Fly_AshGrade 50</v>
      </c>
      <c r="E45" s="53">
        <v>0.155</v>
      </c>
      <c r="G45" s="53">
        <f t="shared" si="1"/>
        <v>0.155</v>
      </c>
      <c r="H45" s="19" t="s">
        <v>367</v>
      </c>
      <c r="J45" s="19" t="s">
        <v>17</v>
      </c>
    </row>
    <row r="46" spans="1:10" ht="30" x14ac:dyDescent="0.25">
      <c r="A46" s="19" t="s">
        <v>109</v>
      </c>
      <c r="B46" s="19" t="s">
        <v>219</v>
      </c>
      <c r="C46" s="19" t="s">
        <v>77</v>
      </c>
      <c r="D46" s="19" t="str">
        <f t="shared" si="0"/>
        <v>Concrete_GeneralEco_Concrete_50percent_GGBSGrade 20</v>
      </c>
      <c r="E46" s="53">
        <v>6.8000000000000005E-2</v>
      </c>
      <c r="G46" s="53">
        <f t="shared" si="1"/>
        <v>6.8000000000000005E-2</v>
      </c>
      <c r="H46" s="19" t="s">
        <v>136</v>
      </c>
      <c r="I46" s="19" t="s">
        <v>162</v>
      </c>
      <c r="J46" s="19" t="s">
        <v>17</v>
      </c>
    </row>
    <row r="47" spans="1:10" ht="30" x14ac:dyDescent="0.25">
      <c r="A47" s="19" t="s">
        <v>109</v>
      </c>
      <c r="B47" s="19" t="s">
        <v>219</v>
      </c>
      <c r="C47" s="19" t="s">
        <v>84</v>
      </c>
      <c r="D47" s="19" t="str">
        <f t="shared" si="0"/>
        <v>Concrete_GeneralEco_Concrete_50percent_GGBSGrade 25</v>
      </c>
      <c r="E47" s="53">
        <v>7.1999999999999995E-2</v>
      </c>
      <c r="G47" s="53">
        <f t="shared" si="1"/>
        <v>7.1999999999999995E-2</v>
      </c>
      <c r="H47" s="19" t="s">
        <v>136</v>
      </c>
      <c r="I47" s="19" t="s">
        <v>163</v>
      </c>
      <c r="J47" s="19" t="s">
        <v>17</v>
      </c>
    </row>
    <row r="48" spans="1:10" ht="30" x14ac:dyDescent="0.25">
      <c r="A48" s="19" t="s">
        <v>109</v>
      </c>
      <c r="B48" s="19" t="s">
        <v>219</v>
      </c>
      <c r="C48" s="19" t="s">
        <v>79</v>
      </c>
      <c r="D48" s="19" t="str">
        <f t="shared" si="0"/>
        <v>Concrete_GeneralEco_Concrete_50percent_GGBSGrade 30</v>
      </c>
      <c r="E48" s="53">
        <v>8.8999999999999996E-2</v>
      </c>
      <c r="G48" s="53">
        <f t="shared" si="1"/>
        <v>8.8999999999999996E-2</v>
      </c>
      <c r="H48" s="19" t="s">
        <v>136</v>
      </c>
      <c r="I48" s="19" t="s">
        <v>164</v>
      </c>
      <c r="J48" s="19" t="s">
        <v>17</v>
      </c>
    </row>
    <row r="49" spans="1:10" ht="30" x14ac:dyDescent="0.25">
      <c r="A49" s="19" t="s">
        <v>109</v>
      </c>
      <c r="B49" s="19" t="s">
        <v>219</v>
      </c>
      <c r="C49" s="19" t="s">
        <v>80</v>
      </c>
      <c r="D49" s="19" t="str">
        <f t="shared" si="0"/>
        <v>Concrete_GeneralEco_Concrete_50percent_GGBSGrade 35</v>
      </c>
      <c r="E49" s="53">
        <v>9.5000000000000001E-2</v>
      </c>
      <c r="G49" s="53">
        <f t="shared" si="1"/>
        <v>9.5000000000000001E-2</v>
      </c>
      <c r="H49" s="19" t="s">
        <v>136</v>
      </c>
      <c r="I49" s="19" t="s">
        <v>165</v>
      </c>
      <c r="J49" s="19" t="s">
        <v>17</v>
      </c>
    </row>
    <row r="50" spans="1:10" ht="30" x14ac:dyDescent="0.25">
      <c r="A50" s="19" t="s">
        <v>109</v>
      </c>
      <c r="B50" s="19" t="s">
        <v>219</v>
      </c>
      <c r="C50" s="19" t="s">
        <v>81</v>
      </c>
      <c r="D50" s="19" t="str">
        <f t="shared" si="0"/>
        <v>Concrete_GeneralEco_Concrete_50percent_GGBSGrade 40</v>
      </c>
      <c r="E50" s="53">
        <v>0.10199999999999999</v>
      </c>
      <c r="G50" s="53">
        <f t="shared" si="1"/>
        <v>0.10199999999999999</v>
      </c>
      <c r="H50" s="19" t="s">
        <v>136</v>
      </c>
      <c r="I50" s="19" t="s">
        <v>166</v>
      </c>
      <c r="J50" s="19" t="s">
        <v>17</v>
      </c>
    </row>
    <row r="51" spans="1:10" ht="30" x14ac:dyDescent="0.25">
      <c r="A51" s="19" t="s">
        <v>109</v>
      </c>
      <c r="B51" s="19" t="s">
        <v>219</v>
      </c>
      <c r="C51" s="19" t="s">
        <v>82</v>
      </c>
      <c r="D51" s="19" t="str">
        <f t="shared" si="0"/>
        <v>Concrete_GeneralEco_Concrete_50percent_GGBSGrade 50</v>
      </c>
      <c r="E51" s="53">
        <v>0.115</v>
      </c>
      <c r="G51" s="53">
        <f t="shared" si="1"/>
        <v>0.115</v>
      </c>
      <c r="H51" s="19" t="s">
        <v>367</v>
      </c>
      <c r="J51" s="19" t="s">
        <v>17</v>
      </c>
    </row>
    <row r="52" spans="1:10" ht="30" x14ac:dyDescent="0.25">
      <c r="A52" s="19" t="s">
        <v>109</v>
      </c>
      <c r="B52" s="19" t="s">
        <v>121</v>
      </c>
      <c r="C52" s="19" t="s">
        <v>77</v>
      </c>
      <c r="D52" s="19" t="str">
        <f t="shared" si="0"/>
        <v>Concrete_GeneralPrecast_Concrete_NaturalGrade 20</v>
      </c>
      <c r="E52" s="53">
        <v>0.13900000000000001</v>
      </c>
      <c r="F52" s="53"/>
      <c r="G52" s="53">
        <f t="shared" si="1"/>
        <v>0.13900000000000001</v>
      </c>
      <c r="H52" s="19" t="s">
        <v>136</v>
      </c>
      <c r="I52" s="19" t="s">
        <v>167</v>
      </c>
      <c r="J52" s="19" t="s">
        <v>17</v>
      </c>
    </row>
    <row r="53" spans="1:10" ht="30" x14ac:dyDescent="0.25">
      <c r="A53" s="19" t="s">
        <v>109</v>
      </c>
      <c r="B53" s="19" t="s">
        <v>121</v>
      </c>
      <c r="C53" s="19" t="s">
        <v>84</v>
      </c>
      <c r="D53" s="19" t="str">
        <f t="shared" si="0"/>
        <v>Concrete_GeneralPrecast_Concrete_NaturalGrade 25</v>
      </c>
      <c r="E53" s="53">
        <v>0.14699999999999999</v>
      </c>
      <c r="F53" s="53"/>
      <c r="G53" s="53">
        <f t="shared" si="1"/>
        <v>0.14699999999999999</v>
      </c>
      <c r="H53" s="19" t="s">
        <v>136</v>
      </c>
      <c r="I53" s="19" t="s">
        <v>168</v>
      </c>
      <c r="J53" s="19" t="s">
        <v>17</v>
      </c>
    </row>
    <row r="54" spans="1:10" ht="30" x14ac:dyDescent="0.25">
      <c r="A54" s="19" t="s">
        <v>109</v>
      </c>
      <c r="B54" s="19" t="s">
        <v>121</v>
      </c>
      <c r="C54" s="19" t="s">
        <v>79</v>
      </c>
      <c r="D54" s="19" t="str">
        <f t="shared" si="0"/>
        <v>Concrete_GeneralPrecast_Concrete_NaturalGrade 30</v>
      </c>
      <c r="E54" s="53">
        <v>0.16800000000000001</v>
      </c>
      <c r="F54" s="53"/>
      <c r="G54" s="53">
        <f t="shared" si="1"/>
        <v>0.16800000000000001</v>
      </c>
      <c r="H54" s="19" t="s">
        <v>136</v>
      </c>
      <c r="I54" s="19" t="s">
        <v>169</v>
      </c>
      <c r="J54" s="19" t="s">
        <v>17</v>
      </c>
    </row>
    <row r="55" spans="1:10" ht="30" x14ac:dyDescent="0.25">
      <c r="A55" s="19" t="s">
        <v>109</v>
      </c>
      <c r="B55" s="19" t="s">
        <v>121</v>
      </c>
      <c r="C55" s="19" t="s">
        <v>80</v>
      </c>
      <c r="D55" s="19" t="str">
        <f t="shared" si="0"/>
        <v>Concrete_GeneralPrecast_Concrete_NaturalGrade 35</v>
      </c>
      <c r="E55" s="53">
        <v>0.17899999999999999</v>
      </c>
      <c r="F55" s="53"/>
      <c r="G55" s="53">
        <f t="shared" si="1"/>
        <v>0.17899999999999999</v>
      </c>
      <c r="H55" s="19" t="s">
        <v>136</v>
      </c>
      <c r="I55" s="19" t="s">
        <v>170</v>
      </c>
      <c r="J55" s="19" t="s">
        <v>17</v>
      </c>
    </row>
    <row r="56" spans="1:10" ht="30" x14ac:dyDescent="0.25">
      <c r="A56" s="19" t="s">
        <v>109</v>
      </c>
      <c r="B56" s="19" t="s">
        <v>121</v>
      </c>
      <c r="C56" s="19" t="s">
        <v>81</v>
      </c>
      <c r="D56" s="19" t="str">
        <f t="shared" si="0"/>
        <v>Concrete_GeneralPrecast_Concrete_NaturalGrade 40</v>
      </c>
      <c r="E56" s="53">
        <v>0.191</v>
      </c>
      <c r="F56" s="53"/>
      <c r="G56" s="53">
        <f t="shared" si="1"/>
        <v>0.191</v>
      </c>
      <c r="H56" s="19" t="s">
        <v>136</v>
      </c>
      <c r="I56" s="19" t="s">
        <v>171</v>
      </c>
      <c r="J56" s="19" t="s">
        <v>17</v>
      </c>
    </row>
    <row r="57" spans="1:10" ht="30" x14ac:dyDescent="0.25">
      <c r="A57" s="19" t="s">
        <v>109</v>
      </c>
      <c r="B57" s="19" t="s">
        <v>121</v>
      </c>
      <c r="C57" s="19" t="s">
        <v>82</v>
      </c>
      <c r="D57" s="19" t="str">
        <f t="shared" si="0"/>
        <v>Concrete_GeneralPrecast_Concrete_NaturalGrade 50</v>
      </c>
      <c r="E57" s="53">
        <v>0.20799999999999999</v>
      </c>
      <c r="F57" s="53"/>
      <c r="G57" s="53">
        <f t="shared" si="1"/>
        <v>0.20799999999999999</v>
      </c>
      <c r="H57" s="19" t="s">
        <v>136</v>
      </c>
      <c r="J57" s="19" t="s">
        <v>232</v>
      </c>
    </row>
    <row r="58" spans="1:10" ht="45" x14ac:dyDescent="0.25">
      <c r="A58" s="19" t="s">
        <v>109</v>
      </c>
      <c r="B58" s="19" t="s">
        <v>220</v>
      </c>
      <c r="C58" s="19" t="s">
        <v>77</v>
      </c>
      <c r="D58" s="19" t="str">
        <f t="shared" si="0"/>
        <v>Concrete_GeneralPrecast_Eco_Concrete_15percent_Fly_AshGrade 20</v>
      </c>
      <c r="E58" s="53">
        <v>0.13</v>
      </c>
      <c r="G58" s="53">
        <f t="shared" si="1"/>
        <v>0.13</v>
      </c>
      <c r="H58" s="19" t="s">
        <v>136</v>
      </c>
      <c r="I58" s="19" t="s">
        <v>182</v>
      </c>
      <c r="J58" s="19" t="s">
        <v>17</v>
      </c>
    </row>
    <row r="59" spans="1:10" ht="45" x14ac:dyDescent="0.25">
      <c r="A59" s="19" t="s">
        <v>109</v>
      </c>
      <c r="B59" s="19" t="s">
        <v>220</v>
      </c>
      <c r="C59" s="19" t="s">
        <v>84</v>
      </c>
      <c r="D59" s="19" t="str">
        <f t="shared" si="0"/>
        <v>Concrete_GeneralPrecast_Eco_Concrete_15percent_Fly_AshGrade 25</v>
      </c>
      <c r="E59" s="53">
        <v>0.13700000000000001</v>
      </c>
      <c r="G59" s="53">
        <f t="shared" si="1"/>
        <v>0.13700000000000001</v>
      </c>
      <c r="H59" s="19" t="s">
        <v>136</v>
      </c>
      <c r="I59" s="19" t="s">
        <v>183</v>
      </c>
      <c r="J59" s="19" t="s">
        <v>17</v>
      </c>
    </row>
    <row r="60" spans="1:10" ht="45" x14ac:dyDescent="0.25">
      <c r="A60" s="19" t="s">
        <v>109</v>
      </c>
      <c r="B60" s="19" t="s">
        <v>220</v>
      </c>
      <c r="C60" s="19" t="s">
        <v>79</v>
      </c>
      <c r="D60" s="19" t="str">
        <f t="shared" si="0"/>
        <v>Concrete_GeneralPrecast_Eco_Concrete_15percent_Fly_AshGrade 30</v>
      </c>
      <c r="E60" s="53">
        <v>0.158</v>
      </c>
      <c r="G60" s="53">
        <f t="shared" si="1"/>
        <v>0.158</v>
      </c>
      <c r="H60" s="19" t="s">
        <v>136</v>
      </c>
      <c r="I60" s="19" t="s">
        <v>184</v>
      </c>
      <c r="J60" s="19" t="s">
        <v>17</v>
      </c>
    </row>
    <row r="61" spans="1:10" ht="45" x14ac:dyDescent="0.25">
      <c r="A61" s="19" t="s">
        <v>109</v>
      </c>
      <c r="B61" s="19" t="s">
        <v>220</v>
      </c>
      <c r="C61" s="19" t="s">
        <v>80</v>
      </c>
      <c r="D61" s="19" t="str">
        <f t="shared" si="0"/>
        <v>Concrete_GeneralPrecast_Eco_Concrete_15percent_Fly_AshGrade 35</v>
      </c>
      <c r="E61" s="53">
        <v>0.16700000000000001</v>
      </c>
      <c r="G61" s="53">
        <f t="shared" si="1"/>
        <v>0.16700000000000001</v>
      </c>
      <c r="H61" s="19" t="s">
        <v>136</v>
      </c>
      <c r="I61" s="19" t="s">
        <v>185</v>
      </c>
      <c r="J61" s="19" t="s">
        <v>17</v>
      </c>
    </row>
    <row r="62" spans="1:10" ht="45" x14ac:dyDescent="0.25">
      <c r="A62" s="19" t="s">
        <v>109</v>
      </c>
      <c r="B62" s="19" t="s">
        <v>220</v>
      </c>
      <c r="C62" s="19" t="s">
        <v>81</v>
      </c>
      <c r="D62" s="19" t="str">
        <f t="shared" si="0"/>
        <v>Concrete_GeneralPrecast_Eco_Concrete_15percent_Fly_AshGrade 40</v>
      </c>
      <c r="E62" s="53">
        <v>0.17699999999999999</v>
      </c>
      <c r="G62" s="53">
        <f t="shared" si="1"/>
        <v>0.17699999999999999</v>
      </c>
      <c r="H62" s="19" t="s">
        <v>136</v>
      </c>
      <c r="I62" s="19" t="s">
        <v>186</v>
      </c>
      <c r="J62" s="19" t="s">
        <v>17</v>
      </c>
    </row>
    <row r="63" spans="1:10" ht="45" x14ac:dyDescent="0.25">
      <c r="A63" s="19" t="s">
        <v>109</v>
      </c>
      <c r="B63" s="19" t="s">
        <v>220</v>
      </c>
      <c r="C63" s="19" t="s">
        <v>82</v>
      </c>
      <c r="D63" s="19" t="str">
        <f t="shared" si="0"/>
        <v>Concrete_GeneralPrecast_Eco_Concrete_15percent_Fly_AshGrade 50</v>
      </c>
      <c r="E63" s="53">
        <v>0.20300000000000001</v>
      </c>
      <c r="G63" s="53">
        <f t="shared" si="1"/>
        <v>0.20300000000000001</v>
      </c>
      <c r="H63" s="19" t="s">
        <v>367</v>
      </c>
      <c r="J63" s="19" t="s">
        <v>17</v>
      </c>
    </row>
    <row r="64" spans="1:10" ht="45" x14ac:dyDescent="0.25">
      <c r="A64" s="19" t="s">
        <v>109</v>
      </c>
      <c r="B64" s="19" t="s">
        <v>221</v>
      </c>
      <c r="C64" s="19" t="s">
        <v>77</v>
      </c>
      <c r="D64" s="19" t="str">
        <f t="shared" si="0"/>
        <v>Concrete_GeneralPrecast_Eco_Concrete_25percent_GGBSGrade 20</v>
      </c>
      <c r="E64" s="53">
        <v>0.113</v>
      </c>
      <c r="G64" s="53">
        <f t="shared" si="1"/>
        <v>0.113</v>
      </c>
      <c r="H64" s="19" t="s">
        <v>136</v>
      </c>
      <c r="I64" s="19" t="s">
        <v>172</v>
      </c>
      <c r="J64" s="19" t="s">
        <v>17</v>
      </c>
    </row>
    <row r="65" spans="1:10" ht="45" x14ac:dyDescent="0.25">
      <c r="A65" s="19" t="s">
        <v>109</v>
      </c>
      <c r="B65" s="19" t="s">
        <v>221</v>
      </c>
      <c r="C65" s="19" t="s">
        <v>84</v>
      </c>
      <c r="D65" s="19" t="str">
        <f t="shared" si="0"/>
        <v>Concrete_GeneralPrecast_Eco_Concrete_25percent_GGBSGrade 25</v>
      </c>
      <c r="E65" s="53">
        <v>0.11899999999999999</v>
      </c>
      <c r="G65" s="53">
        <f t="shared" si="1"/>
        <v>0.11899999999999999</v>
      </c>
      <c r="H65" s="19" t="s">
        <v>136</v>
      </c>
      <c r="I65" s="19" t="s">
        <v>173</v>
      </c>
      <c r="J65" s="19" t="s">
        <v>17</v>
      </c>
    </row>
    <row r="66" spans="1:10" ht="45" x14ac:dyDescent="0.25">
      <c r="A66" s="19" t="s">
        <v>109</v>
      </c>
      <c r="B66" s="19" t="s">
        <v>221</v>
      </c>
      <c r="C66" s="19" t="s">
        <v>79</v>
      </c>
      <c r="D66" s="19" t="str">
        <f t="shared" si="0"/>
        <v>Concrete_GeneralPrecast_Eco_Concrete_25percent_GGBSGrade 30</v>
      </c>
      <c r="E66" s="53">
        <v>0.13900000000000001</v>
      </c>
      <c r="G66" s="53">
        <f t="shared" si="1"/>
        <v>0.13900000000000001</v>
      </c>
      <c r="H66" s="19" t="s">
        <v>136</v>
      </c>
      <c r="I66" s="19" t="s">
        <v>175</v>
      </c>
      <c r="J66" s="19" t="s">
        <v>17</v>
      </c>
    </row>
    <row r="67" spans="1:10" ht="45" x14ac:dyDescent="0.25">
      <c r="A67" s="19" t="s">
        <v>109</v>
      </c>
      <c r="B67" s="19" t="s">
        <v>221</v>
      </c>
      <c r="C67" s="19" t="s">
        <v>80</v>
      </c>
      <c r="D67" s="19" t="str">
        <f t="shared" ref="D67:D117" si="2">CONCATENATE(A67,B67,C67)</f>
        <v>Concrete_GeneralPrecast_Eco_Concrete_25percent_GGBSGrade 35</v>
      </c>
      <c r="E67" s="53">
        <v>0.14799999999999999</v>
      </c>
      <c r="G67" s="53">
        <f t="shared" si="1"/>
        <v>0.14799999999999999</v>
      </c>
      <c r="H67" s="19" t="s">
        <v>136</v>
      </c>
      <c r="I67" s="19" t="s">
        <v>174</v>
      </c>
      <c r="J67" s="19" t="s">
        <v>17</v>
      </c>
    </row>
    <row r="68" spans="1:10" ht="45" x14ac:dyDescent="0.25">
      <c r="A68" s="19" t="s">
        <v>109</v>
      </c>
      <c r="B68" s="19" t="s">
        <v>221</v>
      </c>
      <c r="C68" s="19" t="s">
        <v>81</v>
      </c>
      <c r="D68" s="19" t="str">
        <f t="shared" si="2"/>
        <v>Concrete_GeneralPrecast_Eco_Concrete_25percent_GGBSGrade 40</v>
      </c>
      <c r="E68" s="53">
        <v>0.157</v>
      </c>
      <c r="G68" s="53">
        <f t="shared" ref="G68:G131" si="3">E68+F68</f>
        <v>0.157</v>
      </c>
      <c r="H68" s="19" t="s">
        <v>136</v>
      </c>
      <c r="I68" s="19" t="s">
        <v>176</v>
      </c>
      <c r="J68" s="19" t="s">
        <v>17</v>
      </c>
    </row>
    <row r="69" spans="1:10" ht="45" x14ac:dyDescent="0.25">
      <c r="A69" s="19" t="s">
        <v>109</v>
      </c>
      <c r="B69" s="19" t="s">
        <v>221</v>
      </c>
      <c r="C69" s="19" t="s">
        <v>82</v>
      </c>
      <c r="D69" s="19" t="str">
        <f t="shared" si="2"/>
        <v>Concrete_GeneralPrecast_Eco_Concrete_25percent_GGBSGrade 50</v>
      </c>
      <c r="E69" s="53">
        <v>0.182</v>
      </c>
      <c r="G69" s="53">
        <f t="shared" si="3"/>
        <v>0.182</v>
      </c>
      <c r="H69" s="19" t="s">
        <v>367</v>
      </c>
      <c r="J69" s="19" t="s">
        <v>17</v>
      </c>
    </row>
    <row r="70" spans="1:10" ht="45" x14ac:dyDescent="0.25">
      <c r="A70" s="19" t="s">
        <v>109</v>
      </c>
      <c r="B70" s="19" t="s">
        <v>222</v>
      </c>
      <c r="C70" s="19" t="s">
        <v>77</v>
      </c>
      <c r="D70" s="19" t="str">
        <f t="shared" si="2"/>
        <v>Concrete_GeneralPrecast_Eco_Concrete_30percent_Fly_AshGrade 20</v>
      </c>
      <c r="E70" s="53">
        <v>0.11700000000000001</v>
      </c>
      <c r="G70" s="53">
        <f t="shared" si="3"/>
        <v>0.11700000000000001</v>
      </c>
      <c r="H70" s="19" t="s">
        <v>136</v>
      </c>
      <c r="I70" s="19" t="s">
        <v>187</v>
      </c>
      <c r="J70" s="19" t="s">
        <v>17</v>
      </c>
    </row>
    <row r="71" spans="1:10" ht="45" x14ac:dyDescent="0.25">
      <c r="A71" s="19" t="s">
        <v>109</v>
      </c>
      <c r="B71" s="19" t="s">
        <v>222</v>
      </c>
      <c r="C71" s="19" t="s">
        <v>84</v>
      </c>
      <c r="D71" s="19" t="str">
        <f t="shared" si="2"/>
        <v>Concrete_GeneralPrecast_Eco_Concrete_30percent_Fly_AshGrade 25</v>
      </c>
      <c r="E71" s="53">
        <v>0.124</v>
      </c>
      <c r="G71" s="53">
        <f t="shared" si="3"/>
        <v>0.124</v>
      </c>
      <c r="H71" s="19" t="s">
        <v>136</v>
      </c>
      <c r="I71" s="19" t="s">
        <v>188</v>
      </c>
      <c r="J71" s="19" t="s">
        <v>17</v>
      </c>
    </row>
    <row r="72" spans="1:10" ht="45" x14ac:dyDescent="0.25">
      <c r="A72" s="19" t="s">
        <v>109</v>
      </c>
      <c r="B72" s="19" t="s">
        <v>222</v>
      </c>
      <c r="C72" s="19" t="s">
        <v>79</v>
      </c>
      <c r="D72" s="19" t="str">
        <f t="shared" si="2"/>
        <v>Concrete_GeneralPrecast_Eco_Concrete_30percent_Fly_AshGrade 30</v>
      </c>
      <c r="E72" s="53">
        <v>0.14399999999999999</v>
      </c>
      <c r="G72" s="53">
        <f t="shared" si="3"/>
        <v>0.14399999999999999</v>
      </c>
      <c r="H72" s="19" t="s">
        <v>136</v>
      </c>
      <c r="I72" s="19" t="s">
        <v>189</v>
      </c>
      <c r="J72" s="19" t="s">
        <v>17</v>
      </c>
    </row>
    <row r="73" spans="1:10" ht="45" x14ac:dyDescent="0.25">
      <c r="A73" s="19" t="s">
        <v>109</v>
      </c>
      <c r="B73" s="19" t="s">
        <v>222</v>
      </c>
      <c r="C73" s="19" t="s">
        <v>80</v>
      </c>
      <c r="D73" s="19" t="str">
        <f t="shared" si="2"/>
        <v>Concrete_GeneralPrecast_Eco_Concrete_30percent_Fly_AshGrade 35</v>
      </c>
      <c r="E73" s="53">
        <v>0.151</v>
      </c>
      <c r="G73" s="53">
        <f t="shared" si="3"/>
        <v>0.151</v>
      </c>
      <c r="H73" s="19" t="s">
        <v>136</v>
      </c>
      <c r="I73" s="19" t="s">
        <v>190</v>
      </c>
      <c r="J73" s="19" t="s">
        <v>17</v>
      </c>
    </row>
    <row r="74" spans="1:10" ht="45" x14ac:dyDescent="0.25">
      <c r="A74" s="19" t="s">
        <v>109</v>
      </c>
      <c r="B74" s="19" t="s">
        <v>222</v>
      </c>
      <c r="C74" s="19" t="s">
        <v>81</v>
      </c>
      <c r="D74" s="19" t="str">
        <f t="shared" si="2"/>
        <v>Concrete_GeneralPrecast_Eco_Concrete_30percent_Fly_AshGrade 40</v>
      </c>
      <c r="E74" s="53">
        <v>0.16</v>
      </c>
      <c r="G74" s="53">
        <f t="shared" si="3"/>
        <v>0.16</v>
      </c>
      <c r="H74" s="19" t="s">
        <v>136</v>
      </c>
      <c r="I74" s="19" t="s">
        <v>191</v>
      </c>
      <c r="J74" s="19" t="s">
        <v>17</v>
      </c>
    </row>
    <row r="75" spans="1:10" ht="45" x14ac:dyDescent="0.25">
      <c r="A75" s="19" t="s">
        <v>109</v>
      </c>
      <c r="B75" s="19" t="s">
        <v>222</v>
      </c>
      <c r="C75" s="19" t="s">
        <v>82</v>
      </c>
      <c r="D75" s="19" t="str">
        <f t="shared" si="2"/>
        <v>Concrete_GeneralPrecast_Eco_Concrete_30percent_Fly_AshGrade 50</v>
      </c>
      <c r="E75" s="53">
        <v>0.184</v>
      </c>
      <c r="G75" s="53">
        <f t="shared" si="3"/>
        <v>0.184</v>
      </c>
      <c r="H75" s="19" t="s">
        <v>367</v>
      </c>
      <c r="J75" s="19" t="s">
        <v>17</v>
      </c>
    </row>
    <row r="76" spans="1:10" ht="45" x14ac:dyDescent="0.25">
      <c r="A76" s="19" t="s">
        <v>109</v>
      </c>
      <c r="B76" s="19" t="s">
        <v>223</v>
      </c>
      <c r="C76" s="19" t="s">
        <v>77</v>
      </c>
      <c r="D76" s="19" t="str">
        <f t="shared" si="2"/>
        <v>Concrete_GeneralPrecast_Eco_Concrete_50percent_GGBSGrade 20</v>
      </c>
      <c r="E76" s="53">
        <v>8.5999999999999993E-2</v>
      </c>
      <c r="G76" s="53">
        <f t="shared" si="3"/>
        <v>8.5999999999999993E-2</v>
      </c>
      <c r="H76" s="19" t="s">
        <v>136</v>
      </c>
      <c r="I76" s="19" t="s">
        <v>177</v>
      </c>
      <c r="J76" s="19" t="s">
        <v>17</v>
      </c>
    </row>
    <row r="77" spans="1:10" ht="45" x14ac:dyDescent="0.25">
      <c r="A77" s="19" t="s">
        <v>109</v>
      </c>
      <c r="B77" s="19" t="s">
        <v>223</v>
      </c>
      <c r="C77" s="19" t="s">
        <v>84</v>
      </c>
      <c r="D77" s="19" t="str">
        <f t="shared" si="2"/>
        <v>Concrete_GeneralPrecast_Eco_Concrete_50percent_GGBSGrade 25</v>
      </c>
      <c r="E77" s="53">
        <v>0.09</v>
      </c>
      <c r="G77" s="53">
        <f t="shared" si="3"/>
        <v>0.09</v>
      </c>
      <c r="H77" s="19" t="s">
        <v>136</v>
      </c>
      <c r="I77" s="19" t="s">
        <v>178</v>
      </c>
      <c r="J77" s="19" t="s">
        <v>17</v>
      </c>
    </row>
    <row r="78" spans="1:10" ht="45" x14ac:dyDescent="0.25">
      <c r="A78" s="19" t="s">
        <v>109</v>
      </c>
      <c r="B78" s="19" t="s">
        <v>223</v>
      </c>
      <c r="C78" s="19" t="s">
        <v>79</v>
      </c>
      <c r="D78" s="19" t="str">
        <f t="shared" si="2"/>
        <v>Concrete_GeneralPrecast_Eco_Concrete_50percent_GGBSGrade 30</v>
      </c>
      <c r="E78" s="53">
        <v>0.107</v>
      </c>
      <c r="G78" s="53">
        <f t="shared" si="3"/>
        <v>0.107</v>
      </c>
      <c r="H78" s="19" t="s">
        <v>136</v>
      </c>
      <c r="I78" s="19" t="s">
        <v>179</v>
      </c>
      <c r="J78" s="19" t="s">
        <v>17</v>
      </c>
    </row>
    <row r="79" spans="1:10" ht="45" x14ac:dyDescent="0.25">
      <c r="A79" s="19" t="s">
        <v>109</v>
      </c>
      <c r="B79" s="19" t="s">
        <v>223</v>
      </c>
      <c r="C79" s="19" t="s">
        <v>80</v>
      </c>
      <c r="D79" s="19" t="str">
        <f t="shared" si="2"/>
        <v>Concrete_GeneralPrecast_Eco_Concrete_50percent_GGBSGrade 35</v>
      </c>
      <c r="E79" s="53">
        <v>0.114</v>
      </c>
      <c r="G79" s="53">
        <f t="shared" si="3"/>
        <v>0.114</v>
      </c>
      <c r="H79" s="19" t="s">
        <v>136</v>
      </c>
      <c r="I79" s="19" t="s">
        <v>180</v>
      </c>
      <c r="J79" s="19" t="s">
        <v>17</v>
      </c>
    </row>
    <row r="80" spans="1:10" ht="45" x14ac:dyDescent="0.25">
      <c r="A80" s="19" t="s">
        <v>109</v>
      </c>
      <c r="B80" s="19" t="s">
        <v>223</v>
      </c>
      <c r="C80" s="19" t="s">
        <v>81</v>
      </c>
      <c r="D80" s="19" t="str">
        <f t="shared" si="2"/>
        <v>Concrete_GeneralPrecast_Eco_Concrete_50percent_GGBSGrade 40</v>
      </c>
      <c r="E80" s="53">
        <v>0.12</v>
      </c>
      <c r="G80" s="53">
        <f t="shared" si="3"/>
        <v>0.12</v>
      </c>
      <c r="H80" s="19" t="s">
        <v>136</v>
      </c>
      <c r="I80" s="19" t="s">
        <v>181</v>
      </c>
      <c r="J80" s="19" t="s">
        <v>17</v>
      </c>
    </row>
    <row r="81" spans="1:10" ht="45" x14ac:dyDescent="0.25">
      <c r="A81" s="19" t="s">
        <v>109</v>
      </c>
      <c r="B81" s="19" t="s">
        <v>223</v>
      </c>
      <c r="C81" s="19" t="s">
        <v>82</v>
      </c>
      <c r="D81" s="19" t="str">
        <f t="shared" si="2"/>
        <v>Concrete_GeneralPrecast_Eco_Concrete_50percent_GGBSGrade 50</v>
      </c>
      <c r="E81" s="53">
        <v>0.14399999999999999</v>
      </c>
      <c r="G81" s="53">
        <f t="shared" si="3"/>
        <v>0.14399999999999999</v>
      </c>
      <c r="H81" s="19" t="s">
        <v>367</v>
      </c>
      <c r="J81" s="19" t="s">
        <v>17</v>
      </c>
    </row>
    <row r="82" spans="1:10" x14ac:dyDescent="0.25">
      <c r="A82" s="19" t="s">
        <v>40</v>
      </c>
      <c r="B82" s="19" t="s">
        <v>116</v>
      </c>
      <c r="C82" s="19" t="s">
        <v>116</v>
      </c>
      <c r="D82" s="19" t="str">
        <f t="shared" si="2"/>
        <v>GlassFibre_GlassFibre_Glass</v>
      </c>
      <c r="E82" s="53">
        <v>1.5</v>
      </c>
      <c r="F82" s="53"/>
      <c r="G82" s="53">
        <f t="shared" si="3"/>
        <v>1.5</v>
      </c>
      <c r="H82" s="19" t="s">
        <v>367</v>
      </c>
      <c r="J82" s="19" t="s">
        <v>17</v>
      </c>
    </row>
    <row r="83" spans="1:10" ht="30" x14ac:dyDescent="0.25">
      <c r="A83" s="19" t="s">
        <v>40</v>
      </c>
      <c r="B83" s="19" t="s">
        <v>233</v>
      </c>
      <c r="C83" s="19" t="s">
        <v>233</v>
      </c>
      <c r="D83" s="19" t="str">
        <f t="shared" si="2"/>
        <v>GlassGeneral_GlassGeneral_Glass</v>
      </c>
      <c r="E83" s="53">
        <v>1.44</v>
      </c>
      <c r="F83" s="53"/>
      <c r="G83" s="53">
        <f t="shared" si="3"/>
        <v>1.44</v>
      </c>
      <c r="H83" s="19" t="s">
        <v>136</v>
      </c>
      <c r="I83" s="19" t="s">
        <v>192</v>
      </c>
      <c r="J83" s="19" t="s">
        <v>17</v>
      </c>
    </row>
    <row r="84" spans="1:10" ht="30" x14ac:dyDescent="0.25">
      <c r="A84" s="19" t="s">
        <v>40</v>
      </c>
      <c r="B84" s="19" t="s">
        <v>224</v>
      </c>
      <c r="C84" s="19" t="s">
        <v>224</v>
      </c>
      <c r="D84" s="19" t="str">
        <f t="shared" si="2"/>
        <v>GlassDouble_Glazing_GlassDouble_Glazing_Glass</v>
      </c>
      <c r="E84" s="53">
        <v>1.63</v>
      </c>
      <c r="G84" s="53">
        <f t="shared" si="3"/>
        <v>1.63</v>
      </c>
      <c r="H84" s="19" t="s">
        <v>136</v>
      </c>
      <c r="I84" s="19" t="s">
        <v>194</v>
      </c>
    </row>
    <row r="85" spans="1:10" ht="30" x14ac:dyDescent="0.25">
      <c r="A85" s="19" t="s">
        <v>40</v>
      </c>
      <c r="B85" s="19" t="s">
        <v>225</v>
      </c>
      <c r="C85" s="19" t="s">
        <v>225</v>
      </c>
      <c r="D85" s="19" t="str">
        <f t="shared" si="2"/>
        <v>GlassTriple_Glazing_GlassTriple_Glazing_Glass</v>
      </c>
      <c r="E85" s="53">
        <v>1.75</v>
      </c>
      <c r="G85" s="53">
        <f t="shared" si="3"/>
        <v>1.75</v>
      </c>
      <c r="H85" s="19" t="s">
        <v>136</v>
      </c>
      <c r="I85" s="19" t="s">
        <v>195</v>
      </c>
    </row>
    <row r="86" spans="1:10" ht="30" x14ac:dyDescent="0.25">
      <c r="A86" s="19" t="s">
        <v>40</v>
      </c>
      <c r="B86" s="19" t="s">
        <v>226</v>
      </c>
      <c r="C86" s="19" t="s">
        <v>226</v>
      </c>
      <c r="D86" s="19" t="str">
        <f t="shared" si="2"/>
        <v>GlassSky_light_GlassSky_light_Glass</v>
      </c>
      <c r="E86" s="53">
        <v>3.1</v>
      </c>
      <c r="G86" s="53">
        <f t="shared" si="3"/>
        <v>3.1</v>
      </c>
      <c r="H86" s="19" t="s">
        <v>136</v>
      </c>
      <c r="I86" s="19" t="s">
        <v>196</v>
      </c>
    </row>
    <row r="87" spans="1:10" ht="60" x14ac:dyDescent="0.25">
      <c r="A87" s="19" t="s">
        <v>40</v>
      </c>
      <c r="B87" s="19" t="s">
        <v>117</v>
      </c>
      <c r="C87" s="19" t="s">
        <v>117</v>
      </c>
      <c r="D87" s="19" t="str">
        <f t="shared" si="2"/>
        <v>GlassLaminated_GlassLaminated_Glass</v>
      </c>
      <c r="E87" s="53">
        <v>3.5009999999999999</v>
      </c>
      <c r="G87" s="53">
        <f t="shared" si="3"/>
        <v>3.5009999999999999</v>
      </c>
      <c r="H87" s="19" t="s">
        <v>368</v>
      </c>
      <c r="J87" s="19" t="s">
        <v>58</v>
      </c>
    </row>
    <row r="88" spans="1:10" ht="30" x14ac:dyDescent="0.25">
      <c r="A88" s="19" t="s">
        <v>40</v>
      </c>
      <c r="B88" s="19" t="s">
        <v>118</v>
      </c>
      <c r="C88" s="19" t="s">
        <v>118</v>
      </c>
      <c r="D88" s="19" t="str">
        <f t="shared" si="2"/>
        <v>GlassRecycled_GlassRecycled_Glass</v>
      </c>
      <c r="E88" s="53">
        <v>0.59</v>
      </c>
      <c r="G88" s="53">
        <f t="shared" si="3"/>
        <v>0.59</v>
      </c>
      <c r="H88" s="19" t="s">
        <v>367</v>
      </c>
      <c r="J88" s="19" t="s">
        <v>17</v>
      </c>
    </row>
    <row r="89" spans="1:10" ht="45" x14ac:dyDescent="0.25">
      <c r="A89" s="19" t="s">
        <v>40</v>
      </c>
      <c r="B89" s="19" t="s">
        <v>122</v>
      </c>
      <c r="C89" s="19" t="s">
        <v>122</v>
      </c>
      <c r="D89" s="19" t="str">
        <f t="shared" si="2"/>
        <v>GlassTampered_or_Toughened_GlassTampered_or_Toughened_Glass</v>
      </c>
      <c r="E89" s="53">
        <v>1.67</v>
      </c>
      <c r="F89" s="53"/>
      <c r="G89" s="53">
        <f t="shared" si="3"/>
        <v>1.67</v>
      </c>
      <c r="H89" s="19" t="s">
        <v>136</v>
      </c>
      <c r="I89" s="19" t="s">
        <v>193</v>
      </c>
      <c r="J89" s="19" t="s">
        <v>17</v>
      </c>
    </row>
    <row r="90" spans="1:10" ht="30" x14ac:dyDescent="0.25">
      <c r="A90" s="19" t="s">
        <v>42</v>
      </c>
      <c r="B90" s="19" t="s">
        <v>43</v>
      </c>
      <c r="C90" s="19" t="s">
        <v>227</v>
      </c>
      <c r="D90" s="19" t="str">
        <f>CONCATENATE(A90,B90,C90)</f>
        <v>OthersAluminiumCast_Aluminium</v>
      </c>
      <c r="E90" s="53">
        <v>13.2</v>
      </c>
      <c r="F90" s="53"/>
      <c r="G90" s="53">
        <f t="shared" si="3"/>
        <v>13.2</v>
      </c>
      <c r="H90" s="19" t="s">
        <v>136</v>
      </c>
      <c r="I90" s="19" t="s">
        <v>147</v>
      </c>
      <c r="J90" s="19" t="s">
        <v>17</v>
      </c>
    </row>
    <row r="91" spans="1:10" ht="15.6" customHeight="1" x14ac:dyDescent="0.25">
      <c r="A91" s="19" t="s">
        <v>42</v>
      </c>
      <c r="B91" s="19" t="s">
        <v>43</v>
      </c>
      <c r="C91" s="19" t="s">
        <v>228</v>
      </c>
      <c r="D91" s="19" t="str">
        <f>CONCATENATE(A91,B91,C91)</f>
        <v>OthersAluminiumGeneral_Aluminium</v>
      </c>
      <c r="E91" s="53">
        <v>13.1</v>
      </c>
      <c r="F91" s="53"/>
      <c r="G91" s="53">
        <f t="shared" si="3"/>
        <v>13.1</v>
      </c>
      <c r="H91" s="19" t="s">
        <v>136</v>
      </c>
      <c r="I91" s="19" t="s">
        <v>142</v>
      </c>
      <c r="J91" s="19" t="s">
        <v>141</v>
      </c>
    </row>
    <row r="92" spans="1:10" ht="30" x14ac:dyDescent="0.25">
      <c r="A92" s="19" t="s">
        <v>42</v>
      </c>
      <c r="B92" s="19" t="s">
        <v>43</v>
      </c>
      <c r="C92" s="19" t="s">
        <v>229</v>
      </c>
      <c r="D92" s="19" t="str">
        <f>CONCATENATE(A92,B92,C92)</f>
        <v>OthersAluminiumSheet_Aluminium</v>
      </c>
      <c r="E92" s="53">
        <v>13</v>
      </c>
      <c r="F92" s="53"/>
      <c r="G92" s="53">
        <f t="shared" si="3"/>
        <v>13</v>
      </c>
      <c r="H92" s="19" t="s">
        <v>136</v>
      </c>
      <c r="I92" s="19" t="s">
        <v>143</v>
      </c>
    </row>
    <row r="93" spans="1:10" ht="30" x14ac:dyDescent="0.25">
      <c r="A93" s="19" t="s">
        <v>42</v>
      </c>
      <c r="B93" s="19" t="s">
        <v>43</v>
      </c>
      <c r="C93" s="19" t="s">
        <v>230</v>
      </c>
      <c r="D93" s="19" t="str">
        <f>CONCATENATE(A93,B93,C93)</f>
        <v>OthersAluminiumFoil_Aluminium</v>
      </c>
      <c r="E93" s="53">
        <v>13.8</v>
      </c>
      <c r="F93" s="53"/>
      <c r="G93" s="53">
        <f t="shared" si="3"/>
        <v>13.8</v>
      </c>
      <c r="H93" s="19" t="s">
        <v>136</v>
      </c>
      <c r="I93" s="19" t="s">
        <v>144</v>
      </c>
    </row>
    <row r="94" spans="1:10" ht="30" x14ac:dyDescent="0.25">
      <c r="A94" s="19" t="s">
        <v>42</v>
      </c>
      <c r="B94" s="19" t="s">
        <v>43</v>
      </c>
      <c r="C94" s="19" t="s">
        <v>231</v>
      </c>
      <c r="D94" s="19" t="str">
        <f>CONCATENATE(A94,B94,C94)</f>
        <v>OthersAluminiumExtruded_Aluminium</v>
      </c>
      <c r="E94" s="53">
        <v>13.2</v>
      </c>
      <c r="F94" s="53"/>
      <c r="G94" s="53">
        <f t="shared" si="3"/>
        <v>13.2</v>
      </c>
      <c r="H94" s="19" t="s">
        <v>136</v>
      </c>
    </row>
    <row r="95" spans="1:10" x14ac:dyDescent="0.25">
      <c r="A95" s="19" t="s">
        <v>42</v>
      </c>
      <c r="B95" s="19" t="s">
        <v>45</v>
      </c>
      <c r="C95" s="19" t="s">
        <v>246</v>
      </c>
      <c r="D95" s="19" t="str">
        <f t="shared" si="2"/>
        <v>OthersBricksGeneral_Clay_Bricks</v>
      </c>
      <c r="E95" s="53">
        <v>0.21299999999999999</v>
      </c>
      <c r="F95" s="53"/>
      <c r="G95" s="53">
        <f t="shared" si="3"/>
        <v>0.21299999999999999</v>
      </c>
      <c r="H95" s="19" t="s">
        <v>136</v>
      </c>
      <c r="I95" s="19" t="s">
        <v>156</v>
      </c>
      <c r="J95" s="19" t="s">
        <v>17</v>
      </c>
    </row>
    <row r="96" spans="1:10" x14ac:dyDescent="0.25">
      <c r="A96" s="19" t="s">
        <v>42</v>
      </c>
      <c r="B96" s="19" t="s">
        <v>47</v>
      </c>
      <c r="C96" s="19" t="s">
        <v>49</v>
      </c>
      <c r="D96" s="19" t="str">
        <f t="shared" si="2"/>
        <v>OthersPaintSolventborne</v>
      </c>
      <c r="E96" s="53">
        <v>3.76</v>
      </c>
      <c r="F96" s="53"/>
      <c r="G96" s="53">
        <f t="shared" si="3"/>
        <v>3.76</v>
      </c>
      <c r="H96" s="19" t="s">
        <v>367</v>
      </c>
      <c r="J96" s="19" t="s">
        <v>17</v>
      </c>
    </row>
    <row r="97" spans="1:11" x14ac:dyDescent="0.25">
      <c r="A97" s="19" t="s">
        <v>42</v>
      </c>
      <c r="B97" s="19" t="s">
        <v>47</v>
      </c>
      <c r="C97" s="19" t="s">
        <v>48</v>
      </c>
      <c r="D97" s="19" t="str">
        <f t="shared" si="2"/>
        <v>OthersPaintWaterborne</v>
      </c>
      <c r="E97" s="53">
        <v>2.54</v>
      </c>
      <c r="F97" s="53"/>
      <c r="G97" s="53">
        <f t="shared" si="3"/>
        <v>2.54</v>
      </c>
      <c r="H97" s="19" t="s">
        <v>367</v>
      </c>
      <c r="J97" s="19" t="s">
        <v>17</v>
      </c>
    </row>
    <row r="98" spans="1:11" x14ac:dyDescent="0.25">
      <c r="A98" s="19" t="s">
        <v>42</v>
      </c>
      <c r="B98" s="19" t="s">
        <v>50</v>
      </c>
      <c r="C98" s="19" t="s">
        <v>51</v>
      </c>
      <c r="D98" s="19" t="str">
        <f t="shared" si="2"/>
        <v>OthersTilesCeramic</v>
      </c>
      <c r="E98" s="53">
        <v>0.78</v>
      </c>
      <c r="F98" s="53"/>
      <c r="G98" s="53">
        <f t="shared" si="3"/>
        <v>0.78</v>
      </c>
      <c r="H98" s="19" t="s">
        <v>367</v>
      </c>
      <c r="J98" s="19" t="s">
        <v>17</v>
      </c>
    </row>
    <row r="99" spans="1:11" x14ac:dyDescent="0.25">
      <c r="A99" s="19" t="s">
        <v>42</v>
      </c>
      <c r="B99" s="19" t="s">
        <v>50</v>
      </c>
      <c r="C99" s="19" t="s">
        <v>53</v>
      </c>
      <c r="D99" s="19" t="str">
        <f t="shared" si="2"/>
        <v>OthersTilesMarble</v>
      </c>
      <c r="E99" s="53">
        <v>0.21</v>
      </c>
      <c r="G99" s="53">
        <f t="shared" si="3"/>
        <v>0.21</v>
      </c>
      <c r="H99" s="19" t="s">
        <v>416</v>
      </c>
      <c r="J99" s="19" t="s">
        <v>17</v>
      </c>
    </row>
    <row r="100" spans="1:11" x14ac:dyDescent="0.25">
      <c r="A100" s="19" t="s">
        <v>42</v>
      </c>
      <c r="B100" s="19" t="s">
        <v>50</v>
      </c>
      <c r="C100" s="19" t="s">
        <v>16</v>
      </c>
      <c r="D100" s="19" t="str">
        <f t="shared" si="2"/>
        <v>OthersTilesGranite</v>
      </c>
      <c r="E100" s="53">
        <v>0.7</v>
      </c>
      <c r="G100" s="53">
        <f t="shared" si="3"/>
        <v>0.7</v>
      </c>
      <c r="H100" s="19" t="s">
        <v>416</v>
      </c>
      <c r="J100" s="19" t="s">
        <v>286</v>
      </c>
    </row>
    <row r="101" spans="1:11" ht="30" x14ac:dyDescent="0.25">
      <c r="A101" s="19" t="s">
        <v>42</v>
      </c>
      <c r="B101" s="19" t="s">
        <v>59</v>
      </c>
      <c r="C101" s="19" t="s">
        <v>234</v>
      </c>
      <c r="D101" s="19" t="str">
        <f t="shared" si="2"/>
        <v>OthersTimberCross_Laminated_Timber</v>
      </c>
      <c r="E101" s="53">
        <v>-1.2</v>
      </c>
      <c r="G101" s="53">
        <f t="shared" si="3"/>
        <v>-1.2</v>
      </c>
      <c r="H101" s="19" t="s">
        <v>136</v>
      </c>
      <c r="I101" s="19" t="s">
        <v>214</v>
      </c>
      <c r="J101" s="19" t="s">
        <v>288</v>
      </c>
    </row>
    <row r="102" spans="1:11" ht="30" x14ac:dyDescent="0.25">
      <c r="A102" s="19" t="s">
        <v>42</v>
      </c>
      <c r="B102" s="19" t="s">
        <v>59</v>
      </c>
      <c r="C102" s="19" t="s">
        <v>235</v>
      </c>
      <c r="D102" s="19" t="str">
        <f t="shared" si="2"/>
        <v>OthersTimberGlue_Laminated_Timber</v>
      </c>
      <c r="E102" s="53">
        <v>-0.9</v>
      </c>
      <c r="G102" s="53">
        <f t="shared" si="3"/>
        <v>-0.9</v>
      </c>
      <c r="H102" s="19" t="s">
        <v>136</v>
      </c>
      <c r="I102" s="19" t="s">
        <v>215</v>
      </c>
      <c r="J102" s="19" t="s">
        <v>288</v>
      </c>
    </row>
    <row r="103" spans="1:11" x14ac:dyDescent="0.25">
      <c r="A103" s="19" t="s">
        <v>42</v>
      </c>
      <c r="B103" s="19" t="s">
        <v>59</v>
      </c>
      <c r="C103" s="19" t="s">
        <v>74</v>
      </c>
      <c r="D103" s="19" t="str">
        <f t="shared" si="2"/>
        <v>OthersTimberPlywood</v>
      </c>
      <c r="E103" s="53">
        <v>-0.93</v>
      </c>
      <c r="G103" s="53">
        <f t="shared" si="3"/>
        <v>-0.93</v>
      </c>
      <c r="H103" s="19" t="s">
        <v>136</v>
      </c>
      <c r="J103" s="19" t="s">
        <v>287</v>
      </c>
    </row>
    <row r="104" spans="1:11" ht="30" x14ac:dyDescent="0.25">
      <c r="A104" s="19" t="s">
        <v>42</v>
      </c>
      <c r="B104" s="19" t="s">
        <v>54</v>
      </c>
      <c r="C104" s="19" t="s">
        <v>313</v>
      </c>
      <c r="D104" s="19" t="str">
        <f t="shared" si="2"/>
        <v>OthersWaterproofingPolyethylene</v>
      </c>
      <c r="E104" s="53">
        <v>2.54</v>
      </c>
      <c r="G104" s="53">
        <f t="shared" si="3"/>
        <v>2.54</v>
      </c>
      <c r="H104" s="19" t="s">
        <v>367</v>
      </c>
      <c r="J104" s="19" t="s">
        <v>342</v>
      </c>
    </row>
    <row r="105" spans="1:11" x14ac:dyDescent="0.25">
      <c r="A105" s="19" t="s">
        <v>42</v>
      </c>
      <c r="B105" s="109" t="s">
        <v>314</v>
      </c>
      <c r="C105" s="109" t="s">
        <v>323</v>
      </c>
      <c r="D105" s="109" t="str">
        <f t="shared" si="2"/>
        <v>OthersCarpetCarpet_Tiles</v>
      </c>
      <c r="E105" s="53">
        <v>9.8000000000000007</v>
      </c>
      <c r="G105" s="53">
        <f t="shared" si="3"/>
        <v>9.8000000000000007</v>
      </c>
      <c r="H105" s="19" t="s">
        <v>367</v>
      </c>
      <c r="I105" s="19" t="s">
        <v>331</v>
      </c>
      <c r="J105" s="19" t="s">
        <v>330</v>
      </c>
      <c r="K105" s="108" t="s">
        <v>415</v>
      </c>
    </row>
    <row r="106" spans="1:11" x14ac:dyDescent="0.25">
      <c r="A106" s="19" t="s">
        <v>42</v>
      </c>
      <c r="B106" s="19" t="s">
        <v>315</v>
      </c>
      <c r="C106" s="19" t="s">
        <v>322</v>
      </c>
      <c r="D106" s="19" t="str">
        <f t="shared" si="2"/>
        <v>OthersCopperCopper_Pipe</v>
      </c>
      <c r="E106" s="53">
        <v>2.71</v>
      </c>
      <c r="G106" s="53">
        <f t="shared" si="3"/>
        <v>2.71</v>
      </c>
      <c r="H106" s="19" t="s">
        <v>367</v>
      </c>
      <c r="I106" s="19" t="s">
        <v>332</v>
      </c>
      <c r="J106" s="19" t="s">
        <v>330</v>
      </c>
    </row>
    <row r="107" spans="1:11" ht="30" x14ac:dyDescent="0.25">
      <c r="A107" s="19" t="s">
        <v>42</v>
      </c>
      <c r="B107" s="19" t="s">
        <v>315</v>
      </c>
      <c r="C107" s="19" t="s">
        <v>333</v>
      </c>
      <c r="D107" s="19" t="str">
        <f t="shared" si="2"/>
        <v>OthersCopperCopper_Pipe(Virgin)</v>
      </c>
      <c r="E107" s="53">
        <v>3.81</v>
      </c>
      <c r="G107" s="53">
        <f t="shared" si="3"/>
        <v>3.81</v>
      </c>
      <c r="H107" s="19" t="s">
        <v>367</v>
      </c>
      <c r="I107" s="19" t="s">
        <v>335</v>
      </c>
      <c r="J107" s="19" t="s">
        <v>330</v>
      </c>
    </row>
    <row r="108" spans="1:11" ht="30" x14ac:dyDescent="0.25">
      <c r="A108" s="19" t="s">
        <v>42</v>
      </c>
      <c r="B108" s="19" t="s">
        <v>315</v>
      </c>
      <c r="C108" s="19" t="s">
        <v>334</v>
      </c>
      <c r="D108" s="19" t="str">
        <f t="shared" si="2"/>
        <v>OthersCopperCopper_Pipe(Recycled)</v>
      </c>
      <c r="E108" s="53">
        <v>0.84</v>
      </c>
      <c r="G108" s="53">
        <f t="shared" si="3"/>
        <v>0.84</v>
      </c>
      <c r="H108" s="19" t="s">
        <v>367</v>
      </c>
      <c r="I108" s="19" t="s">
        <v>336</v>
      </c>
      <c r="J108" s="19" t="s">
        <v>330</v>
      </c>
    </row>
    <row r="109" spans="1:11" ht="30" x14ac:dyDescent="0.25">
      <c r="A109" s="19" t="s">
        <v>42</v>
      </c>
      <c r="B109" s="19" t="s">
        <v>319</v>
      </c>
      <c r="C109" s="19" t="s">
        <v>344</v>
      </c>
      <c r="D109" s="19" t="str">
        <f t="shared" si="2"/>
        <v>OthersPlasticHigh_Density_Polyethylene(HDPE)_Pipe</v>
      </c>
      <c r="E109" s="53">
        <v>2.52</v>
      </c>
      <c r="G109" s="53">
        <f t="shared" si="3"/>
        <v>2.52</v>
      </c>
      <c r="H109" s="19" t="s">
        <v>367</v>
      </c>
      <c r="I109" s="19" t="s">
        <v>343</v>
      </c>
      <c r="J109" s="19" t="s">
        <v>342</v>
      </c>
    </row>
    <row r="110" spans="1:11" ht="30" x14ac:dyDescent="0.25">
      <c r="A110" s="19" t="s">
        <v>42</v>
      </c>
      <c r="B110" s="19" t="s">
        <v>319</v>
      </c>
      <c r="C110" s="19" t="s">
        <v>329</v>
      </c>
      <c r="D110" s="19" t="str">
        <f>CONCATENATE(A110,B110,C110)</f>
        <v>OthersPlasticExpanded_Polystyrene</v>
      </c>
      <c r="E110" s="53">
        <v>3.29</v>
      </c>
      <c r="G110" s="53">
        <f t="shared" si="3"/>
        <v>3.29</v>
      </c>
      <c r="H110" s="19" t="s">
        <v>367</v>
      </c>
      <c r="I110" s="19" t="s">
        <v>327</v>
      </c>
      <c r="J110" s="19" t="s">
        <v>330</v>
      </c>
    </row>
    <row r="111" spans="1:11" x14ac:dyDescent="0.25">
      <c r="A111" s="19" t="s">
        <v>42</v>
      </c>
      <c r="B111" s="19" t="s">
        <v>319</v>
      </c>
      <c r="C111" s="19" t="s">
        <v>328</v>
      </c>
      <c r="D111" s="19" t="str">
        <f>CONCATENATE(A111,B111,C111)</f>
        <v>OthersPlasticPVC_Pipe</v>
      </c>
      <c r="E111" s="53">
        <v>3.23</v>
      </c>
      <c r="G111" s="53">
        <f t="shared" si="3"/>
        <v>3.23</v>
      </c>
      <c r="H111" s="19" t="s">
        <v>367</v>
      </c>
      <c r="I111" s="19" t="s">
        <v>320</v>
      </c>
      <c r="J111" s="19" t="s">
        <v>330</v>
      </c>
    </row>
    <row r="112" spans="1:11" x14ac:dyDescent="0.25">
      <c r="A112" s="19" t="s">
        <v>42</v>
      </c>
      <c r="B112" s="19" t="s">
        <v>319</v>
      </c>
      <c r="C112" s="19" t="s">
        <v>340</v>
      </c>
      <c r="D112" s="19" t="str">
        <f>CONCATENATE(A112,B112,C112)</f>
        <v>OthersPlasticABS</v>
      </c>
      <c r="E112" s="53">
        <v>3.76</v>
      </c>
      <c r="G112" s="53">
        <f t="shared" si="3"/>
        <v>3.76</v>
      </c>
      <c r="H112" s="19" t="s">
        <v>367</v>
      </c>
      <c r="I112" s="19" t="s">
        <v>340</v>
      </c>
      <c r="J112" s="19" t="s">
        <v>330</v>
      </c>
    </row>
    <row r="113" spans="1:10" ht="30" x14ac:dyDescent="0.25">
      <c r="A113" s="19" t="s">
        <v>42</v>
      </c>
      <c r="B113" s="19" t="s">
        <v>345</v>
      </c>
      <c r="C113" s="19" t="s">
        <v>324</v>
      </c>
      <c r="D113" s="19" t="str">
        <f t="shared" si="2"/>
        <v>OthersMineral_WoolMineral_Fibre_Board</v>
      </c>
      <c r="E113" s="53">
        <v>1.28</v>
      </c>
      <c r="G113" s="53">
        <f t="shared" si="3"/>
        <v>1.28</v>
      </c>
      <c r="H113" s="19" t="s">
        <v>367</v>
      </c>
      <c r="I113" s="19" t="s">
        <v>316</v>
      </c>
      <c r="J113" s="19" t="s">
        <v>330</v>
      </c>
    </row>
    <row r="114" spans="1:10" ht="30" x14ac:dyDescent="0.25">
      <c r="A114" s="19" t="s">
        <v>42</v>
      </c>
      <c r="B114" s="19" t="s">
        <v>317</v>
      </c>
      <c r="C114" s="19" t="s">
        <v>325</v>
      </c>
      <c r="D114" s="19" t="str">
        <f t="shared" si="2"/>
        <v>OthersPaperPaperboard</v>
      </c>
      <c r="E114" s="53">
        <v>1.29</v>
      </c>
      <c r="G114" s="53">
        <f t="shared" si="3"/>
        <v>1.29</v>
      </c>
      <c r="H114" s="19" t="s">
        <v>367</v>
      </c>
      <c r="I114" s="19" t="s">
        <v>337</v>
      </c>
      <c r="J114" s="19" t="s">
        <v>330</v>
      </c>
    </row>
    <row r="115" spans="1:10" ht="30" x14ac:dyDescent="0.25">
      <c r="A115" s="19" t="s">
        <v>42</v>
      </c>
      <c r="B115" s="19" t="s">
        <v>318</v>
      </c>
      <c r="C115" s="19" t="s">
        <v>338</v>
      </c>
      <c r="D115" s="19" t="str">
        <f t="shared" si="2"/>
        <v>OthersPlasterGeneral_Plaster(Gypsum)</v>
      </c>
      <c r="E115" s="53">
        <v>0.13</v>
      </c>
      <c r="G115" s="53">
        <f t="shared" si="3"/>
        <v>0.13</v>
      </c>
      <c r="H115" s="19" t="s">
        <v>367</v>
      </c>
      <c r="I115" s="19" t="s">
        <v>339</v>
      </c>
      <c r="J115" s="19" t="s">
        <v>330</v>
      </c>
    </row>
    <row r="116" spans="1:10" x14ac:dyDescent="0.25">
      <c r="A116" s="19" t="s">
        <v>42</v>
      </c>
      <c r="B116" s="19" t="s">
        <v>318</v>
      </c>
      <c r="C116" s="19" t="s">
        <v>326</v>
      </c>
      <c r="D116" s="19" t="str">
        <f t="shared" si="2"/>
        <v>OthersPlasterPlasterboard</v>
      </c>
      <c r="E116" s="53">
        <v>0.39</v>
      </c>
      <c r="G116" s="53">
        <f t="shared" si="3"/>
        <v>0.39</v>
      </c>
      <c r="H116" s="19" t="s">
        <v>367</v>
      </c>
      <c r="I116" s="19" t="s">
        <v>326</v>
      </c>
      <c r="J116" s="19" t="s">
        <v>330</v>
      </c>
    </row>
    <row r="117" spans="1:10" x14ac:dyDescent="0.25">
      <c r="A117" s="19" t="s">
        <v>42</v>
      </c>
      <c r="B117" s="19" t="s">
        <v>321</v>
      </c>
      <c r="C117" s="19" t="s">
        <v>341</v>
      </c>
      <c r="D117" s="19" t="str">
        <f t="shared" si="2"/>
        <v>OthersSealantEpoxide Resin</v>
      </c>
      <c r="E117" s="53">
        <v>5.7</v>
      </c>
      <c r="G117" s="53">
        <f t="shared" si="3"/>
        <v>5.7</v>
      </c>
      <c r="H117" s="19" t="s">
        <v>367</v>
      </c>
      <c r="I117" s="19" t="s">
        <v>341</v>
      </c>
      <c r="J117" s="19" t="s">
        <v>330</v>
      </c>
    </row>
    <row r="118" spans="1:10" x14ac:dyDescent="0.25">
      <c r="A118" s="21" t="s">
        <v>9</v>
      </c>
      <c r="B118" s="21" t="s">
        <v>119</v>
      </c>
      <c r="C118" s="21" t="s">
        <v>119</v>
      </c>
      <c r="D118" s="21" t="str">
        <f t="shared" ref="D118:D139" si="4">CONCATENATE(A118,B118,C118)</f>
        <v>SteelPrimary_SteelPrimary_Steel</v>
      </c>
      <c r="E118" s="53">
        <v>2.89</v>
      </c>
      <c r="F118" s="53"/>
      <c r="G118" s="53">
        <f t="shared" si="3"/>
        <v>2.89</v>
      </c>
      <c r="H118" s="19" t="s">
        <v>11</v>
      </c>
      <c r="J118" s="19" t="s">
        <v>11</v>
      </c>
    </row>
    <row r="119" spans="1:10" ht="30" x14ac:dyDescent="0.25">
      <c r="A119" s="21" t="s">
        <v>9</v>
      </c>
      <c r="B119" s="21" t="s">
        <v>120</v>
      </c>
      <c r="C119" s="21" t="s">
        <v>120</v>
      </c>
      <c r="D119" s="21" t="str">
        <f t="shared" si="4"/>
        <v>SteelRecycled_SteelRecycled_Steel</v>
      </c>
      <c r="E119" s="53">
        <v>1.07</v>
      </c>
      <c r="F119" s="53"/>
      <c r="G119" s="53">
        <f t="shared" si="3"/>
        <v>1.07</v>
      </c>
      <c r="H119" s="19" t="s">
        <v>11</v>
      </c>
      <c r="J119" s="19" t="s">
        <v>13</v>
      </c>
    </row>
    <row r="120" spans="1:10" x14ac:dyDescent="0.25">
      <c r="A120" s="21" t="s">
        <v>9</v>
      </c>
      <c r="B120" s="21" t="s">
        <v>236</v>
      </c>
      <c r="C120" s="21" t="s">
        <v>236</v>
      </c>
      <c r="D120" s="21" t="str">
        <f t="shared" si="4"/>
        <v>SteelUO_PipeUO_Pipe</v>
      </c>
      <c r="E120" s="53">
        <v>3.02</v>
      </c>
      <c r="F120" s="53"/>
      <c r="G120" s="53">
        <f t="shared" si="3"/>
        <v>3.02</v>
      </c>
      <c r="H120" s="19" t="s">
        <v>136</v>
      </c>
      <c r="I120" s="19" t="s">
        <v>197</v>
      </c>
    </row>
    <row r="121" spans="1:10" ht="15" customHeight="1" x14ac:dyDescent="0.25">
      <c r="A121" s="21" t="s">
        <v>9</v>
      </c>
      <c r="B121" s="21" t="s">
        <v>237</v>
      </c>
      <c r="C121" s="21" t="s">
        <v>237</v>
      </c>
      <c r="D121" s="21" t="str">
        <f t="shared" si="4"/>
        <v xml:space="preserve">SteelElectrogalvanized Electrogalvanized </v>
      </c>
      <c r="E121" s="53">
        <v>3.03</v>
      </c>
      <c r="F121" s="53"/>
      <c r="G121" s="53">
        <f t="shared" si="3"/>
        <v>3.03</v>
      </c>
      <c r="H121" s="19" t="s">
        <v>136</v>
      </c>
      <c r="I121" s="19" t="s">
        <v>198</v>
      </c>
    </row>
    <row r="122" spans="1:10" x14ac:dyDescent="0.25">
      <c r="A122" s="21" t="s">
        <v>9</v>
      </c>
      <c r="B122" s="21" t="s">
        <v>238</v>
      </c>
      <c r="C122" s="21" t="s">
        <v>238</v>
      </c>
      <c r="D122" s="21" t="str">
        <f t="shared" si="4"/>
        <v>SteelWelded_PipeWelded_Pipe</v>
      </c>
      <c r="E122" s="53">
        <v>2.78</v>
      </c>
      <c r="F122" s="53"/>
      <c r="G122" s="53">
        <f t="shared" si="3"/>
        <v>2.78</v>
      </c>
      <c r="H122" s="19" t="s">
        <v>136</v>
      </c>
      <c r="I122" s="19" t="s">
        <v>199</v>
      </c>
    </row>
    <row r="123" spans="1:10" ht="15" customHeight="1" x14ac:dyDescent="0.25">
      <c r="A123" s="21" t="s">
        <v>9</v>
      </c>
      <c r="B123" s="21" t="s">
        <v>239</v>
      </c>
      <c r="C123" s="21" t="s">
        <v>239</v>
      </c>
      <c r="D123" s="21" t="str">
        <f t="shared" si="4"/>
        <v>SteelOrganic_Coated_SheetOrganic_Coated_Sheet</v>
      </c>
      <c r="E123" s="53">
        <v>3.06</v>
      </c>
      <c r="F123" s="53"/>
      <c r="G123" s="53">
        <f t="shared" si="3"/>
        <v>3.06</v>
      </c>
      <c r="H123" s="19" t="s">
        <v>136</v>
      </c>
      <c r="I123" s="19" t="s">
        <v>200</v>
      </c>
      <c r="J123" s="19" t="s">
        <v>201</v>
      </c>
    </row>
    <row r="124" spans="1:10" ht="30" x14ac:dyDescent="0.25">
      <c r="A124" s="21" t="s">
        <v>9</v>
      </c>
      <c r="B124" s="21" t="s">
        <v>311</v>
      </c>
      <c r="C124" s="21" t="s">
        <v>311</v>
      </c>
      <c r="D124" s="21" t="str">
        <f t="shared" si="4"/>
        <v>SteelFinished_ColdRolled_CoilFinished_ColdRolled_Coil</v>
      </c>
      <c r="E124" s="53">
        <v>2.73</v>
      </c>
      <c r="F124" s="53"/>
      <c r="G124" s="53">
        <f t="shared" si="3"/>
        <v>2.73</v>
      </c>
      <c r="H124" s="19" t="s">
        <v>136</v>
      </c>
      <c r="I124" s="19" t="s">
        <v>202</v>
      </c>
    </row>
    <row r="125" spans="1:10" ht="30" x14ac:dyDescent="0.25">
      <c r="A125" s="21" t="s">
        <v>9</v>
      </c>
      <c r="B125" s="21" t="s">
        <v>312</v>
      </c>
      <c r="C125" s="21" t="s">
        <v>312</v>
      </c>
      <c r="D125" s="21" t="str">
        <f t="shared" si="4"/>
        <v xml:space="preserve">SteelHotDip_Galvanized HotDip_Galvanized </v>
      </c>
      <c r="E125" s="53">
        <v>2.76</v>
      </c>
      <c r="F125" s="53"/>
      <c r="G125" s="53">
        <f t="shared" si="3"/>
        <v>2.76</v>
      </c>
      <c r="H125" s="19" t="s">
        <v>136</v>
      </c>
      <c r="I125" s="19" t="s">
        <v>203</v>
      </c>
    </row>
    <row r="126" spans="1:10" x14ac:dyDescent="0.25">
      <c r="A126" s="21" t="s">
        <v>9</v>
      </c>
      <c r="B126" s="21" t="s">
        <v>240</v>
      </c>
      <c r="C126" s="21" t="s">
        <v>240</v>
      </c>
      <c r="D126" s="21" t="str">
        <f t="shared" si="4"/>
        <v>SteelPlatePlate</v>
      </c>
      <c r="E126" s="53">
        <v>2.46</v>
      </c>
      <c r="F126" s="53"/>
      <c r="G126" s="53">
        <f t="shared" si="3"/>
        <v>2.46</v>
      </c>
      <c r="H126" s="19" t="s">
        <v>136</v>
      </c>
      <c r="I126" s="19" t="s">
        <v>204</v>
      </c>
    </row>
    <row r="127" spans="1:10" ht="30" x14ac:dyDescent="0.25">
      <c r="A127" s="21" t="s">
        <v>9</v>
      </c>
      <c r="B127" s="21" t="s">
        <v>241</v>
      </c>
      <c r="C127" s="21" t="s">
        <v>241</v>
      </c>
      <c r="D127" s="21" t="str">
        <f t="shared" si="4"/>
        <v>SteelCold_Rolled_CoilCold_Rolled_Coil</v>
      </c>
      <c r="E127" s="53">
        <v>2.5299999999999998</v>
      </c>
      <c r="F127" s="53"/>
      <c r="G127" s="53">
        <f t="shared" si="3"/>
        <v>2.5299999999999998</v>
      </c>
      <c r="H127" s="19" t="s">
        <v>136</v>
      </c>
      <c r="I127" s="19" t="s">
        <v>205</v>
      </c>
    </row>
    <row r="128" spans="1:10" ht="30" x14ac:dyDescent="0.25">
      <c r="A128" s="21" t="s">
        <v>9</v>
      </c>
      <c r="B128" s="21" t="s">
        <v>310</v>
      </c>
      <c r="C128" s="21" t="s">
        <v>310</v>
      </c>
      <c r="D128" s="21" t="str">
        <f t="shared" si="4"/>
        <v>SteelPickled_HotRolled_CoilPickled_HotRolled_Coil</v>
      </c>
      <c r="E128" s="53">
        <v>2.42</v>
      </c>
      <c r="F128" s="53"/>
      <c r="G128" s="53">
        <f t="shared" si="3"/>
        <v>2.42</v>
      </c>
      <c r="H128" s="19" t="s">
        <v>136</v>
      </c>
      <c r="I128" s="19" t="s">
        <v>206</v>
      </c>
    </row>
    <row r="129" spans="1:10" x14ac:dyDescent="0.25">
      <c r="A129" s="21" t="s">
        <v>9</v>
      </c>
      <c r="B129" s="21" t="s">
        <v>242</v>
      </c>
      <c r="C129" s="21" t="s">
        <v>242</v>
      </c>
      <c r="D129" s="21" t="str">
        <f t="shared" si="4"/>
        <v>SteelWire_RodWire_Rod</v>
      </c>
      <c r="E129" s="53">
        <v>2.27</v>
      </c>
      <c r="F129" s="53"/>
      <c r="G129" s="53">
        <f t="shared" si="3"/>
        <v>2.27</v>
      </c>
      <c r="H129" s="19" t="s">
        <v>136</v>
      </c>
      <c r="I129" s="19" t="s">
        <v>207</v>
      </c>
    </row>
    <row r="130" spans="1:10" ht="30" x14ac:dyDescent="0.25">
      <c r="A130" s="21" t="s">
        <v>9</v>
      </c>
      <c r="B130" s="21" t="s">
        <v>243</v>
      </c>
      <c r="C130" s="21" t="s">
        <v>243</v>
      </c>
      <c r="D130" s="21" t="str">
        <f t="shared" si="4"/>
        <v>SteelHot_Rolled_CoilHot_Rolled_Coil</v>
      </c>
      <c r="E130" s="53">
        <v>2.2799999999999998</v>
      </c>
      <c r="F130" s="53"/>
      <c r="G130" s="53">
        <f t="shared" si="3"/>
        <v>2.2799999999999998</v>
      </c>
      <c r="H130" s="19" t="s">
        <v>136</v>
      </c>
      <c r="I130" s="19" t="s">
        <v>208</v>
      </c>
    </row>
    <row r="131" spans="1:10" x14ac:dyDescent="0.25">
      <c r="A131" s="21" t="s">
        <v>9</v>
      </c>
      <c r="B131" s="21" t="s">
        <v>244</v>
      </c>
      <c r="C131" s="21" t="s">
        <v>244</v>
      </c>
      <c r="D131" s="21" t="str">
        <f t="shared" si="4"/>
        <v>SteelRebarRebar</v>
      </c>
      <c r="E131" s="53">
        <v>1.99</v>
      </c>
      <c r="F131" s="53"/>
      <c r="G131" s="53">
        <f t="shared" si="3"/>
        <v>1.99</v>
      </c>
      <c r="H131" s="19" t="s">
        <v>136</v>
      </c>
      <c r="I131" s="19" t="s">
        <v>209</v>
      </c>
    </row>
    <row r="132" spans="1:10" ht="14.1" customHeight="1" x14ac:dyDescent="0.25">
      <c r="A132" s="21" t="s">
        <v>9</v>
      </c>
      <c r="B132" s="21" t="s">
        <v>245</v>
      </c>
      <c r="C132" s="21" t="s">
        <v>245</v>
      </c>
      <c r="D132" s="21" t="str">
        <f t="shared" si="4"/>
        <v>SteelSectionSection</v>
      </c>
      <c r="E132" s="53">
        <v>1.55</v>
      </c>
      <c r="F132" s="53"/>
      <c r="G132" s="53">
        <f t="shared" ref="G132:G139" si="5">E132+F132</f>
        <v>1.55</v>
      </c>
      <c r="H132" s="19" t="s">
        <v>136</v>
      </c>
      <c r="I132" s="19" t="s">
        <v>210</v>
      </c>
      <c r="J132" s="19" t="s">
        <v>211</v>
      </c>
    </row>
    <row r="133" spans="1:10" ht="14.1" customHeight="1" x14ac:dyDescent="0.25">
      <c r="A133" s="19" t="s">
        <v>9</v>
      </c>
      <c r="B133" s="19" t="s">
        <v>394</v>
      </c>
      <c r="C133" s="19" t="s">
        <v>335</v>
      </c>
      <c r="D133" s="60" t="str">
        <f t="shared" si="4"/>
        <v>SteelReinforcement_Bar_and_RodVirgin</v>
      </c>
      <c r="E133" s="53">
        <v>2.59</v>
      </c>
      <c r="F133" s="53"/>
      <c r="G133" s="53">
        <f t="shared" si="5"/>
        <v>2.59</v>
      </c>
      <c r="H133" s="19" t="s">
        <v>392</v>
      </c>
    </row>
    <row r="134" spans="1:10" ht="14.1" customHeight="1" x14ac:dyDescent="0.25">
      <c r="A134" s="19" t="s">
        <v>9</v>
      </c>
      <c r="B134" s="19" t="s">
        <v>394</v>
      </c>
      <c r="C134" s="19" t="s">
        <v>336</v>
      </c>
      <c r="D134" s="60" t="str">
        <f t="shared" si="4"/>
        <v>SteelReinforcement_Bar_and_RodRecycled</v>
      </c>
      <c r="E134" s="53">
        <v>0.42</v>
      </c>
      <c r="F134" s="53"/>
      <c r="G134" s="53">
        <f t="shared" si="5"/>
        <v>0.42</v>
      </c>
      <c r="H134" s="19" t="s">
        <v>392</v>
      </c>
    </row>
    <row r="135" spans="1:10" ht="14.1" customHeight="1" x14ac:dyDescent="0.25">
      <c r="A135" s="19" t="s">
        <v>9</v>
      </c>
      <c r="B135" s="19" t="s">
        <v>395</v>
      </c>
      <c r="C135" s="19" t="s">
        <v>335</v>
      </c>
      <c r="D135" s="60" t="str">
        <f t="shared" si="4"/>
        <v>SteelSteel_SectionVirgin</v>
      </c>
      <c r="E135" s="53">
        <v>2.82</v>
      </c>
      <c r="F135" s="53"/>
      <c r="G135" s="53">
        <f t="shared" si="5"/>
        <v>2.82</v>
      </c>
      <c r="H135" s="19" t="s">
        <v>392</v>
      </c>
    </row>
    <row r="136" spans="1:10" ht="14.1" customHeight="1" x14ac:dyDescent="0.25">
      <c r="A136" s="19" t="s">
        <v>9</v>
      </c>
      <c r="B136" s="19" t="s">
        <v>395</v>
      </c>
      <c r="C136" s="19" t="s">
        <v>336</v>
      </c>
      <c r="D136" s="60" t="str">
        <f t="shared" si="4"/>
        <v>SteelSteel_SectionRecycled</v>
      </c>
      <c r="E136" s="53">
        <v>0.44</v>
      </c>
      <c r="F136" s="53"/>
      <c r="G136" s="53">
        <f t="shared" si="5"/>
        <v>0.44</v>
      </c>
      <c r="H136" s="19" t="s">
        <v>392</v>
      </c>
    </row>
    <row r="137" spans="1:10" ht="60" x14ac:dyDescent="0.25">
      <c r="A137" s="19" t="s">
        <v>375</v>
      </c>
      <c r="B137" s="19" t="s">
        <v>374</v>
      </c>
      <c r="C137" s="19" t="s">
        <v>374</v>
      </c>
      <c r="D137" s="19" t="str">
        <f t="shared" si="4"/>
        <v>Construction_Process_EmissionsElectricity_usageElectricity_usage</v>
      </c>
      <c r="E137" s="53">
        <v>0.42</v>
      </c>
      <c r="G137" s="53">
        <f t="shared" si="5"/>
        <v>0.42</v>
      </c>
      <c r="H137" s="19" t="s">
        <v>378</v>
      </c>
      <c r="J137" s="19" t="s">
        <v>378</v>
      </c>
    </row>
    <row r="138" spans="1:10" ht="45" x14ac:dyDescent="0.25">
      <c r="A138" s="19" t="s">
        <v>375</v>
      </c>
      <c r="B138" s="19" t="s">
        <v>376</v>
      </c>
      <c r="C138" s="19" t="s">
        <v>376</v>
      </c>
      <c r="D138" s="19" t="str">
        <f t="shared" si="4"/>
        <v>Construction_Process_EmissionsDieselDiesel</v>
      </c>
      <c r="E138" s="53">
        <v>2820</v>
      </c>
      <c r="G138" s="53">
        <f t="shared" si="5"/>
        <v>2820</v>
      </c>
      <c r="H138" s="29" t="s">
        <v>363</v>
      </c>
      <c r="J138" t="s">
        <v>363</v>
      </c>
    </row>
    <row r="139" spans="1:10" ht="45" x14ac:dyDescent="0.25">
      <c r="A139" s="19" t="s">
        <v>375</v>
      </c>
      <c r="B139" s="19" t="s">
        <v>377</v>
      </c>
      <c r="C139" s="19" t="s">
        <v>377</v>
      </c>
      <c r="D139" s="19" t="str">
        <f t="shared" si="4"/>
        <v>Construction_Process_EmissionsPetrolPetrol</v>
      </c>
      <c r="E139" s="53">
        <v>2263.25</v>
      </c>
      <c r="G139" s="53">
        <f t="shared" si="5"/>
        <v>2263.25</v>
      </c>
      <c r="H139" s="29" t="s">
        <v>364</v>
      </c>
      <c r="J139" t="s">
        <v>364</v>
      </c>
    </row>
  </sheetData>
  <autoFilter ref="A1:J139" xr:uid="{D8290980-836A-43A2-BD04-083B87DE536A}"/>
  <sortState xmlns:xlrd2="http://schemas.microsoft.com/office/spreadsheetml/2017/richdata2" ref="A2:J126">
    <sortCondition ref="A2:A126"/>
    <sortCondition ref="B2:B126"/>
    <sortCondition ref="C2:C126"/>
  </sortState>
  <phoneticPr fontId="4"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1225B-F545-4284-84D3-338B2D8C6793}">
  <sheetPr>
    <tabColor rgb="FF00B0F0"/>
    <pageSetUpPr autoPageBreaks="0"/>
  </sheetPr>
  <dimension ref="A1:AK140"/>
  <sheetViews>
    <sheetView zoomScale="80" zoomScaleNormal="80" workbookViewId="0">
      <selection activeCell="F8" sqref="F8"/>
    </sheetView>
  </sheetViews>
  <sheetFormatPr defaultColWidth="9.140625" defaultRowHeight="15" x14ac:dyDescent="0.25"/>
  <cols>
    <col min="1" max="1" width="33.42578125" style="19" customWidth="1"/>
    <col min="2" max="2" width="11.85546875" style="19" bestFit="1" customWidth="1"/>
    <col min="3" max="3" width="11.42578125" style="19" bestFit="1" customWidth="1"/>
    <col min="4" max="4" width="9.140625" style="19"/>
    <col min="5" max="5" width="24" style="19" customWidth="1"/>
    <col min="6" max="6" width="21.5703125" style="19" bestFit="1" customWidth="1"/>
    <col min="7" max="7" width="24.42578125" style="19" customWidth="1"/>
    <col min="8" max="8" width="31.140625" style="19" customWidth="1"/>
    <col min="9" max="9" width="24.5703125" style="19" bestFit="1" customWidth="1"/>
    <col min="10" max="11" width="24.42578125" style="19" customWidth="1"/>
    <col min="12" max="12" width="26.85546875" style="19" customWidth="1"/>
    <col min="13" max="14" width="27" style="19" customWidth="1"/>
    <col min="15" max="15" width="26.140625" style="19" bestFit="1" customWidth="1"/>
    <col min="16" max="16" width="120.28515625" style="19" customWidth="1"/>
    <col min="17" max="27" width="9.140625" style="19"/>
    <col min="28" max="38" width="0" style="19" hidden="1" customWidth="1"/>
    <col min="39" max="16384" width="9.140625" style="19"/>
  </cols>
  <sheetData>
    <row r="1" spans="1:37" ht="30" x14ac:dyDescent="0.25">
      <c r="E1" s="402" t="s">
        <v>453</v>
      </c>
      <c r="F1" s="402"/>
      <c r="G1" s="402"/>
      <c r="H1" s="403" t="s">
        <v>454</v>
      </c>
      <c r="I1" s="403"/>
      <c r="J1" s="403"/>
      <c r="K1" s="403"/>
      <c r="L1" s="403"/>
      <c r="M1" s="403"/>
      <c r="N1" s="140"/>
      <c r="O1" s="132" t="s">
        <v>548</v>
      </c>
      <c r="P1" s="132"/>
    </row>
    <row r="2" spans="1:37" ht="30" x14ac:dyDescent="0.25">
      <c r="A2" s="135" t="s">
        <v>464</v>
      </c>
      <c r="B2" s="135" t="s">
        <v>484</v>
      </c>
      <c r="C2" s="135" t="s">
        <v>485</v>
      </c>
      <c r="E2" s="143" t="s">
        <v>543</v>
      </c>
      <c r="F2" s="143" t="s">
        <v>544</v>
      </c>
      <c r="G2" s="143" t="s">
        <v>540</v>
      </c>
      <c r="H2" s="141" t="s">
        <v>549</v>
      </c>
      <c r="I2" s="141" t="s">
        <v>457</v>
      </c>
      <c r="J2" s="141" t="s">
        <v>550</v>
      </c>
      <c r="K2" s="141" t="s">
        <v>541</v>
      </c>
      <c r="L2" s="141"/>
      <c r="M2" s="141" t="s">
        <v>551</v>
      </c>
      <c r="N2" s="142" t="s">
        <v>460</v>
      </c>
      <c r="O2" s="19">
        <v>1.188E-2</v>
      </c>
    </row>
    <row r="3" spans="1:37" x14ac:dyDescent="0.25">
      <c r="A3" s="24" t="s">
        <v>483</v>
      </c>
      <c r="B3" s="24">
        <v>5248.04</v>
      </c>
      <c r="C3" s="24">
        <f t="shared" ref="C3:C10" si="0">B3*1.82</f>
        <v>9551.4328000000005</v>
      </c>
      <c r="E3" s="24" t="s">
        <v>535</v>
      </c>
      <c r="F3" s="24" t="s">
        <v>459</v>
      </c>
      <c r="G3" s="24">
        <v>5.3200000000000001E-3</v>
      </c>
      <c r="H3" s="19" t="s">
        <v>455</v>
      </c>
      <c r="I3" s="19">
        <v>42.1</v>
      </c>
      <c r="J3" s="19" t="s">
        <v>456</v>
      </c>
      <c r="K3" s="19">
        <f>112/1000</f>
        <v>0.112</v>
      </c>
      <c r="L3" s="19" t="s">
        <v>458</v>
      </c>
      <c r="M3" s="19">
        <f>I3*K3</f>
        <v>4.7152000000000003</v>
      </c>
      <c r="N3" s="144">
        <f>M3/1000</f>
        <v>4.7152000000000001E-3</v>
      </c>
    </row>
    <row r="4" spans="1:37" ht="90.75" thickBot="1" x14ac:dyDescent="0.3">
      <c r="A4" s="24" t="s">
        <v>481</v>
      </c>
      <c r="B4" s="24">
        <v>816.52</v>
      </c>
      <c r="C4" s="24">
        <f t="shared" si="0"/>
        <v>1486.0663999999999</v>
      </c>
      <c r="E4" s="24" t="s">
        <v>461</v>
      </c>
      <c r="F4" s="24" t="s">
        <v>459</v>
      </c>
      <c r="G4" s="24">
        <f>11.7666/1000</f>
        <v>1.17666E-2</v>
      </c>
      <c r="H4" s="139" t="s">
        <v>546</v>
      </c>
      <c r="I4" s="136"/>
      <c r="J4" s="136"/>
      <c r="K4" s="136"/>
      <c r="L4" s="136"/>
      <c r="M4" s="136"/>
      <c r="N4" s="137"/>
    </row>
    <row r="5" spans="1:37" ht="30" x14ac:dyDescent="0.25">
      <c r="A5" s="24" t="s">
        <v>478</v>
      </c>
      <c r="B5" s="24">
        <f>AK21</f>
        <v>696.73</v>
      </c>
      <c r="C5" s="24">
        <f t="shared" si="0"/>
        <v>1268.0486000000001</v>
      </c>
      <c r="E5" s="24" t="s">
        <v>542</v>
      </c>
      <c r="F5" s="24" t="s">
        <v>459</v>
      </c>
      <c r="G5" s="24">
        <f>112/1000</f>
        <v>0.112</v>
      </c>
    </row>
    <row r="6" spans="1:37" ht="30" x14ac:dyDescent="0.25">
      <c r="A6" s="24" t="s">
        <v>463</v>
      </c>
      <c r="B6" s="24">
        <v>2274.42</v>
      </c>
      <c r="C6" s="24">
        <f t="shared" si="0"/>
        <v>4139.4444000000003</v>
      </c>
      <c r="E6" s="24" t="s">
        <v>538</v>
      </c>
      <c r="F6" s="24" t="s">
        <v>459</v>
      </c>
      <c r="G6" s="24">
        <f>112/1000</f>
        <v>0.112</v>
      </c>
      <c r="I6" s="19" t="s">
        <v>462</v>
      </c>
    </row>
    <row r="7" spans="1:37" ht="60" x14ac:dyDescent="0.25">
      <c r="A7" s="24" t="s">
        <v>472</v>
      </c>
      <c r="B7" s="24">
        <f>AVERAGE(AK15,AK28,AK29,AK35,AK36,AK52,AK62,AK65,AK68)</f>
        <v>8081.099999962963</v>
      </c>
      <c r="C7" s="24">
        <f t="shared" si="0"/>
        <v>14707.601999932593</v>
      </c>
      <c r="E7" s="138" t="s">
        <v>545</v>
      </c>
    </row>
    <row r="8" spans="1:37" x14ac:dyDescent="0.25">
      <c r="A8" s="24" t="s">
        <v>477</v>
      </c>
      <c r="B8" s="24">
        <f>AK31</f>
        <v>2205.4255555</v>
      </c>
      <c r="C8" s="24">
        <f t="shared" si="0"/>
        <v>4013.8745110099999</v>
      </c>
    </row>
    <row r="9" spans="1:37" x14ac:dyDescent="0.25">
      <c r="A9" s="24" t="s">
        <v>469</v>
      </c>
      <c r="B9" s="24">
        <v>411.17</v>
      </c>
      <c r="C9" s="24">
        <f t="shared" si="0"/>
        <v>748.32940000000008</v>
      </c>
    </row>
    <row r="10" spans="1:37" x14ac:dyDescent="0.25">
      <c r="A10" s="24" t="s">
        <v>480</v>
      </c>
      <c r="B10" s="24">
        <v>3034.5191669999999</v>
      </c>
      <c r="C10" s="24">
        <f t="shared" si="0"/>
        <v>5522.8248839400003</v>
      </c>
    </row>
    <row r="11" spans="1:37" x14ac:dyDescent="0.25">
      <c r="A11" s="24" t="s">
        <v>465</v>
      </c>
      <c r="B11" s="24"/>
      <c r="C11" s="24">
        <v>514</v>
      </c>
    </row>
    <row r="12" spans="1:37" ht="27.6" customHeight="1" x14ac:dyDescent="0.25">
      <c r="A12" s="24" t="s">
        <v>466</v>
      </c>
      <c r="B12" s="24">
        <v>666.8</v>
      </c>
      <c r="C12" s="24">
        <f>B12*1.82</f>
        <v>1213.576</v>
      </c>
      <c r="AJ12" s="19" t="s">
        <v>487</v>
      </c>
      <c r="AK12" s="19" t="s">
        <v>488</v>
      </c>
    </row>
    <row r="13" spans="1:37" x14ac:dyDescent="0.25">
      <c r="A13" s="24" t="s">
        <v>482</v>
      </c>
      <c r="B13" s="24">
        <f>AVERAGE(AK47,AK55,AK53,AK39,AK26)</f>
        <v>4108.6660666666667</v>
      </c>
      <c r="C13" s="24">
        <f>B13*1.82</f>
        <v>7477.772241333334</v>
      </c>
      <c r="AJ13" s="19" t="s">
        <v>489</v>
      </c>
      <c r="AK13" s="19">
        <v>6587.103333</v>
      </c>
    </row>
    <row r="14" spans="1:37" x14ac:dyDescent="0.25">
      <c r="A14" s="24" t="s">
        <v>470</v>
      </c>
      <c r="B14" s="24">
        <f>AK43</f>
        <v>1184.8</v>
      </c>
      <c r="C14" s="24">
        <f>B14*1.82</f>
        <v>2156.3359999999998</v>
      </c>
      <c r="AJ14" s="19" t="s">
        <v>490</v>
      </c>
      <c r="AK14" s="19">
        <v>3046.3590278333336</v>
      </c>
    </row>
    <row r="15" spans="1:37" x14ac:dyDescent="0.25">
      <c r="A15" s="24" t="s">
        <v>467</v>
      </c>
      <c r="B15" s="24">
        <f>AVERAGE(AK14,AK45)</f>
        <v>4170.825624916667</v>
      </c>
      <c r="C15" s="24">
        <f>B15*1.82</f>
        <v>7590.9026373483339</v>
      </c>
      <c r="AJ15" s="19" t="s">
        <v>491</v>
      </c>
      <c r="AK15" s="19">
        <v>7788</v>
      </c>
    </row>
    <row r="16" spans="1:37" ht="15.75" x14ac:dyDescent="0.25">
      <c r="A16" s="134" t="s">
        <v>486</v>
      </c>
      <c r="B16" s="24">
        <v>1535.7946669999999</v>
      </c>
      <c r="C16" s="24">
        <f>B16*1.82</f>
        <v>2795.1462939399999</v>
      </c>
      <c r="H16" s="135"/>
      <c r="AJ16" s="19" t="s">
        <v>492</v>
      </c>
      <c r="AK16" s="19">
        <v>3927.37</v>
      </c>
    </row>
    <row r="17" spans="1:37" ht="30" x14ac:dyDescent="0.25">
      <c r="A17" s="24" t="s">
        <v>537</v>
      </c>
      <c r="B17" s="24"/>
      <c r="C17" s="24">
        <v>0</v>
      </c>
      <c r="H17" s="24"/>
      <c r="I17" s="24"/>
      <c r="J17" s="24"/>
      <c r="K17" s="24"/>
      <c r="L17" s="24"/>
      <c r="AJ17" s="19" t="s">
        <v>493</v>
      </c>
      <c r="AK17" s="133">
        <v>1604.7266669999999</v>
      </c>
    </row>
    <row r="18" spans="1:37" x14ac:dyDescent="0.25">
      <c r="A18" s="24" t="s">
        <v>479</v>
      </c>
      <c r="B18" s="24">
        <f>AK58</f>
        <v>2660.1148485454546</v>
      </c>
      <c r="C18" s="24">
        <f t="shared" ref="C18:C24" si="1">B18*1.82</f>
        <v>4841.4090243527271</v>
      </c>
      <c r="H18" s="24"/>
      <c r="I18" s="24"/>
      <c r="J18" s="24"/>
      <c r="K18" s="24"/>
      <c r="L18" s="24"/>
      <c r="AJ18" s="19" t="s">
        <v>494</v>
      </c>
      <c r="AK18" s="19">
        <v>8588.7166670000006</v>
      </c>
    </row>
    <row r="19" spans="1:37" x14ac:dyDescent="0.25">
      <c r="A19" s="24" t="s">
        <v>476</v>
      </c>
      <c r="B19" s="24">
        <f>AK60</f>
        <v>1587.9366669999999</v>
      </c>
      <c r="C19" s="24">
        <f t="shared" si="1"/>
        <v>2890.0447339399998</v>
      </c>
      <c r="H19" s="24"/>
      <c r="I19" s="24"/>
      <c r="J19" s="24"/>
      <c r="K19" s="24"/>
      <c r="AJ19" s="19" t="s">
        <v>495</v>
      </c>
      <c r="AK19" s="19">
        <v>9893.5349999999999</v>
      </c>
    </row>
    <row r="20" spans="1:37" ht="15.75" x14ac:dyDescent="0.25">
      <c r="A20" s="24" t="s">
        <v>468</v>
      </c>
      <c r="B20" s="24">
        <v>759.22</v>
      </c>
      <c r="C20" s="24">
        <f t="shared" si="1"/>
        <v>1381.7804000000001</v>
      </c>
      <c r="H20" s="24"/>
      <c r="I20" s="24"/>
      <c r="J20" s="134"/>
      <c r="K20" s="24"/>
      <c r="AJ20" s="19" t="s">
        <v>481</v>
      </c>
      <c r="AK20" s="19">
        <v>816.52</v>
      </c>
    </row>
    <row r="21" spans="1:37" ht="30" x14ac:dyDescent="0.25">
      <c r="A21" s="24" t="s">
        <v>473</v>
      </c>
      <c r="B21" s="24">
        <v>10109.64</v>
      </c>
      <c r="C21" s="24">
        <f t="shared" si="1"/>
        <v>18399.5448</v>
      </c>
      <c r="H21" s="24"/>
      <c r="I21" s="24"/>
      <c r="J21" s="24"/>
      <c r="K21" s="24"/>
      <c r="AJ21" s="19" t="s">
        <v>478</v>
      </c>
      <c r="AK21" s="19">
        <v>696.73</v>
      </c>
    </row>
    <row r="22" spans="1:37" x14ac:dyDescent="0.25">
      <c r="A22" s="24" t="s">
        <v>474</v>
      </c>
      <c r="B22" s="24">
        <v>11014.8</v>
      </c>
      <c r="C22" s="24">
        <f t="shared" si="1"/>
        <v>20046.935999999998</v>
      </c>
      <c r="AJ22" s="19" t="s">
        <v>496</v>
      </c>
      <c r="AK22" s="19">
        <v>10666.41</v>
      </c>
    </row>
    <row r="23" spans="1:37" x14ac:dyDescent="0.25">
      <c r="A23" s="24" t="s">
        <v>475</v>
      </c>
      <c r="B23" s="24">
        <f>AK67</f>
        <v>8391.0849999999991</v>
      </c>
      <c r="C23" s="24">
        <f t="shared" si="1"/>
        <v>15271.774699999998</v>
      </c>
      <c r="AJ23" s="19" t="s">
        <v>463</v>
      </c>
      <c r="AK23" s="19">
        <v>2274.4178332500001</v>
      </c>
    </row>
    <row r="24" spans="1:37" ht="30" x14ac:dyDescent="0.25">
      <c r="A24" s="24" t="s">
        <v>471</v>
      </c>
      <c r="B24" s="24">
        <f>AK71</f>
        <v>965.77916657500009</v>
      </c>
      <c r="C24" s="24">
        <f t="shared" si="1"/>
        <v>1757.7180831665003</v>
      </c>
      <c r="AJ24" s="19" t="s">
        <v>497</v>
      </c>
      <c r="AK24" s="19">
        <v>11555.34</v>
      </c>
    </row>
    <row r="25" spans="1:37" ht="30" x14ac:dyDescent="0.25">
      <c r="A25" s="138" t="s">
        <v>547</v>
      </c>
      <c r="AJ25" s="19" t="s">
        <v>498</v>
      </c>
      <c r="AK25" s="19">
        <v>6533.77</v>
      </c>
    </row>
    <row r="26" spans="1:37" x14ac:dyDescent="0.25">
      <c r="AJ26" s="19" t="s">
        <v>499</v>
      </c>
      <c r="AK26" s="19">
        <v>5212.1583333333338</v>
      </c>
    </row>
    <row r="27" spans="1:37" x14ac:dyDescent="0.25">
      <c r="AJ27" s="19" t="s">
        <v>500</v>
      </c>
      <c r="AK27" s="19">
        <v>4903.2250000000004</v>
      </c>
    </row>
    <row r="28" spans="1:37" x14ac:dyDescent="0.25">
      <c r="AJ28" s="19" t="s">
        <v>501</v>
      </c>
      <c r="AK28" s="19">
        <v>8113.8</v>
      </c>
    </row>
    <row r="29" spans="1:37" x14ac:dyDescent="0.25">
      <c r="AJ29" s="19" t="s">
        <v>502</v>
      </c>
      <c r="AK29" s="19">
        <v>8857.3900000000012</v>
      </c>
    </row>
    <row r="30" spans="1:37" x14ac:dyDescent="0.25">
      <c r="AJ30" s="19" t="s">
        <v>503</v>
      </c>
      <c r="AK30" s="19">
        <v>5814.94</v>
      </c>
    </row>
    <row r="31" spans="1:37" x14ac:dyDescent="0.25">
      <c r="AJ31" s="19" t="s">
        <v>477</v>
      </c>
      <c r="AK31" s="19">
        <v>2205.4255555</v>
      </c>
    </row>
    <row r="32" spans="1:37" ht="30" x14ac:dyDescent="0.25">
      <c r="AJ32" s="19" t="s">
        <v>469</v>
      </c>
      <c r="AK32" s="19">
        <v>411.17371210318174</v>
      </c>
    </row>
    <row r="33" spans="36:37" x14ac:dyDescent="0.25">
      <c r="AJ33" s="19" t="s">
        <v>504</v>
      </c>
      <c r="AK33" s="19">
        <v>3553.68</v>
      </c>
    </row>
    <row r="34" spans="36:37" x14ac:dyDescent="0.25">
      <c r="AJ34" s="19" t="s">
        <v>505</v>
      </c>
      <c r="AK34" s="19">
        <v>4176.665</v>
      </c>
    </row>
    <row r="35" spans="36:37" x14ac:dyDescent="0.25">
      <c r="AJ35" s="19" t="s">
        <v>506</v>
      </c>
      <c r="AK35" s="19">
        <v>8417.7533330000006</v>
      </c>
    </row>
    <row r="36" spans="36:37" x14ac:dyDescent="0.25">
      <c r="AJ36" s="19" t="s">
        <v>507</v>
      </c>
      <c r="AK36" s="19">
        <v>6317.2966666666662</v>
      </c>
    </row>
    <row r="37" spans="36:37" x14ac:dyDescent="0.25">
      <c r="AJ37" s="19" t="s">
        <v>480</v>
      </c>
      <c r="AK37" s="19">
        <v>3034.5191666249998</v>
      </c>
    </row>
    <row r="38" spans="36:37" x14ac:dyDescent="0.25">
      <c r="AJ38" s="19" t="s">
        <v>508</v>
      </c>
      <c r="AK38" s="19">
        <v>4991.49</v>
      </c>
    </row>
    <row r="39" spans="36:37" x14ac:dyDescent="0.25">
      <c r="AJ39" s="19" t="s">
        <v>509</v>
      </c>
      <c r="AK39" s="19">
        <v>4017.45</v>
      </c>
    </row>
    <row r="40" spans="36:37" x14ac:dyDescent="0.25">
      <c r="AJ40" s="19" t="s">
        <v>510</v>
      </c>
      <c r="AK40" s="19">
        <v>573.33800004</v>
      </c>
    </row>
    <row r="41" spans="36:37" ht="30" x14ac:dyDescent="0.25">
      <c r="AJ41" s="19" t="s">
        <v>511</v>
      </c>
      <c r="AK41" s="19">
        <v>3621.3833330000002</v>
      </c>
    </row>
    <row r="42" spans="36:37" x14ac:dyDescent="0.25">
      <c r="AJ42" s="19" t="s">
        <v>512</v>
      </c>
      <c r="AK42" s="19">
        <v>11725.610834999999</v>
      </c>
    </row>
    <row r="43" spans="36:37" ht="30" x14ac:dyDescent="0.25">
      <c r="AJ43" s="19" t="s">
        <v>470</v>
      </c>
      <c r="AK43" s="19">
        <v>1184.8</v>
      </c>
    </row>
    <row r="44" spans="36:37" ht="45" x14ac:dyDescent="0.25">
      <c r="AJ44" s="19" t="s">
        <v>513</v>
      </c>
      <c r="AK44" s="19">
        <v>4358.3133330000001</v>
      </c>
    </row>
    <row r="45" spans="36:37" ht="30" x14ac:dyDescent="0.25">
      <c r="AJ45" s="19" t="s">
        <v>514</v>
      </c>
      <c r="AK45" s="19">
        <v>5295.292222</v>
      </c>
    </row>
    <row r="46" spans="36:37" x14ac:dyDescent="0.25">
      <c r="AJ46" s="19" t="s">
        <v>515</v>
      </c>
      <c r="AK46" s="19">
        <v>8945.81</v>
      </c>
    </row>
    <row r="47" spans="36:37" x14ac:dyDescent="0.25">
      <c r="AJ47" s="19" t="s">
        <v>516</v>
      </c>
      <c r="AK47" s="19">
        <v>3488.41</v>
      </c>
    </row>
    <row r="48" spans="36:37" x14ac:dyDescent="0.25">
      <c r="AJ48" s="19" t="s">
        <v>517</v>
      </c>
      <c r="AK48" s="19">
        <v>2944.5658334999998</v>
      </c>
    </row>
    <row r="49" spans="36:37" x14ac:dyDescent="0.25">
      <c r="AJ49" s="19" t="s">
        <v>518</v>
      </c>
      <c r="AK49" s="19">
        <v>11365.446669999999</v>
      </c>
    </row>
    <row r="50" spans="36:37" ht="45" x14ac:dyDescent="0.25">
      <c r="AJ50" s="19" t="s">
        <v>519</v>
      </c>
      <c r="AK50" s="19">
        <v>3112.7947618571429</v>
      </c>
    </row>
    <row r="51" spans="36:37" ht="30" x14ac:dyDescent="0.25">
      <c r="AJ51" s="19" t="s">
        <v>486</v>
      </c>
      <c r="AK51" s="19">
        <v>1535.7946668</v>
      </c>
    </row>
    <row r="52" spans="36:37" x14ac:dyDescent="0.25">
      <c r="AJ52" s="19" t="s">
        <v>520</v>
      </c>
      <c r="AK52" s="19">
        <v>9439.7900000000009</v>
      </c>
    </row>
    <row r="53" spans="36:37" x14ac:dyDescent="0.25">
      <c r="AJ53" s="19" t="s">
        <v>521</v>
      </c>
      <c r="AK53" s="19">
        <v>3621.66</v>
      </c>
    </row>
    <row r="54" spans="36:37" x14ac:dyDescent="0.25">
      <c r="AJ54" s="19" t="s">
        <v>522</v>
      </c>
      <c r="AK54" s="19">
        <v>9893.2833329999994</v>
      </c>
    </row>
    <row r="55" spans="36:37" ht="30" x14ac:dyDescent="0.25">
      <c r="AJ55" s="19" t="s">
        <v>523</v>
      </c>
      <c r="AK55" s="19">
        <v>4203.652</v>
      </c>
    </row>
    <row r="56" spans="36:37" ht="30" x14ac:dyDescent="0.25">
      <c r="AJ56" s="19" t="s">
        <v>524</v>
      </c>
      <c r="AK56" s="19">
        <v>3828.626667</v>
      </c>
    </row>
    <row r="57" spans="36:37" ht="30" x14ac:dyDescent="0.25">
      <c r="AJ57" s="19" t="s">
        <v>525</v>
      </c>
      <c r="AK57" s="19">
        <v>5248.04</v>
      </c>
    </row>
    <row r="58" spans="36:37" ht="30" x14ac:dyDescent="0.25">
      <c r="AJ58" s="19" t="s">
        <v>479</v>
      </c>
      <c r="AK58" s="19">
        <v>2660.1148485454546</v>
      </c>
    </row>
    <row r="59" spans="36:37" x14ac:dyDescent="0.25">
      <c r="AJ59" s="19" t="s">
        <v>526</v>
      </c>
      <c r="AK59" s="19">
        <v>7458.0633333333344</v>
      </c>
    </row>
    <row r="60" spans="36:37" x14ac:dyDescent="0.25">
      <c r="AJ60" s="19" t="s">
        <v>476</v>
      </c>
      <c r="AK60" s="19">
        <v>1587.9366669999999</v>
      </c>
    </row>
    <row r="61" spans="36:37" x14ac:dyDescent="0.25">
      <c r="AJ61" s="19" t="s">
        <v>527</v>
      </c>
      <c r="AK61" s="19">
        <v>4410.47</v>
      </c>
    </row>
    <row r="62" spans="36:37" ht="30" x14ac:dyDescent="0.25">
      <c r="AJ62" s="19" t="s">
        <v>528</v>
      </c>
      <c r="AK62" s="19">
        <v>8742.91</v>
      </c>
    </row>
    <row r="63" spans="36:37" x14ac:dyDescent="0.25">
      <c r="AJ63" s="19" t="s">
        <v>529</v>
      </c>
      <c r="AK63" s="19">
        <v>1892.3116665</v>
      </c>
    </row>
    <row r="64" spans="36:37" x14ac:dyDescent="0.25">
      <c r="AJ64" s="19" t="s">
        <v>468</v>
      </c>
      <c r="AK64" s="19">
        <v>759.21833332000006</v>
      </c>
    </row>
    <row r="65" spans="36:37" ht="45" x14ac:dyDescent="0.25">
      <c r="AJ65" s="19" t="s">
        <v>530</v>
      </c>
      <c r="AK65" s="19">
        <v>8618.6766669999997</v>
      </c>
    </row>
    <row r="66" spans="36:37" x14ac:dyDescent="0.25">
      <c r="AJ66" s="19" t="s">
        <v>531</v>
      </c>
      <c r="AK66" s="19">
        <v>6142.5033329999997</v>
      </c>
    </row>
    <row r="67" spans="36:37" x14ac:dyDescent="0.25">
      <c r="AJ67" s="19" t="s">
        <v>475</v>
      </c>
      <c r="AK67" s="19">
        <v>8391.0849999999991</v>
      </c>
    </row>
    <row r="68" spans="36:37" x14ac:dyDescent="0.25">
      <c r="AJ68" s="19" t="s">
        <v>532</v>
      </c>
      <c r="AK68" s="19">
        <v>6434.2833330000003</v>
      </c>
    </row>
    <row r="69" spans="36:37" ht="45" x14ac:dyDescent="0.25">
      <c r="AJ69" s="19" t="s">
        <v>533</v>
      </c>
      <c r="AK69" s="19">
        <v>3685.56</v>
      </c>
    </row>
    <row r="70" spans="36:37" x14ac:dyDescent="0.25">
      <c r="AJ70" s="19" t="s">
        <v>534</v>
      </c>
      <c r="AK70" s="19">
        <v>10813.653148888889</v>
      </c>
    </row>
    <row r="71" spans="36:37" x14ac:dyDescent="0.25">
      <c r="AJ71" s="19" t="s">
        <v>471</v>
      </c>
      <c r="AK71" s="19">
        <v>965.77916657500009</v>
      </c>
    </row>
    <row r="92" ht="15.6" customHeight="1" x14ac:dyDescent="0.25"/>
    <row r="106" spans="6:17" x14ac:dyDescent="0.25">
      <c r="F106" s="109"/>
      <c r="G106" s="109"/>
      <c r="H106" s="109"/>
      <c r="Q106" s="108"/>
    </row>
    <row r="122" ht="15" customHeight="1" x14ac:dyDescent="0.25"/>
    <row r="124" ht="15" customHeight="1" x14ac:dyDescent="0.25"/>
    <row r="133" spans="8:16" ht="14.1" customHeight="1" x14ac:dyDescent="0.25"/>
    <row r="134" spans="8:16" ht="14.1" customHeight="1" x14ac:dyDescent="0.25">
      <c r="H134" s="60"/>
    </row>
    <row r="135" spans="8:16" ht="14.1" customHeight="1" x14ac:dyDescent="0.25">
      <c r="H135" s="60"/>
    </row>
    <row r="136" spans="8:16" ht="14.1" customHeight="1" x14ac:dyDescent="0.25">
      <c r="H136" s="60"/>
    </row>
    <row r="137" spans="8:16" ht="14.1" customHeight="1" x14ac:dyDescent="0.25">
      <c r="H137" s="60"/>
    </row>
    <row r="139" spans="8:16" x14ac:dyDescent="0.25">
      <c r="L139" s="29"/>
      <c r="P139"/>
    </row>
    <row r="140" spans="8:16" x14ac:dyDescent="0.25">
      <c r="L140" s="29"/>
      <c r="P140"/>
    </row>
  </sheetData>
  <mergeCells count="2">
    <mergeCell ref="E1:G1"/>
    <mergeCell ref="H1:M1"/>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56602-9B48-426D-A190-96239AAEFBA6}">
  <sheetPr codeName="Sheet6">
    <tabColor rgb="FFCC99FF"/>
    <pageSetUpPr autoPageBreaks="0"/>
  </sheetPr>
  <dimension ref="A1:BA145"/>
  <sheetViews>
    <sheetView zoomScale="80" zoomScaleNormal="80" workbookViewId="0">
      <pane xSplit="1" ySplit="1" topLeftCell="AG128" activePane="bottomRight" state="frozen"/>
      <selection pane="topRight" activeCell="B1" sqref="B1"/>
      <selection pane="bottomLeft" activeCell="A2" sqref="A2"/>
      <selection pane="bottomRight" activeCell="AP139" sqref="AP139"/>
    </sheetView>
  </sheetViews>
  <sheetFormatPr defaultColWidth="15.140625" defaultRowHeight="15" x14ac:dyDescent="0.25"/>
  <cols>
    <col min="1" max="4" width="15.140625" style="19"/>
    <col min="5" max="5" width="19.28515625" style="19" customWidth="1"/>
    <col min="6" max="30" width="15.140625" style="19"/>
    <col min="31" max="31" width="22.42578125" style="19" customWidth="1"/>
    <col min="32" max="33" width="15.140625" style="19"/>
    <col min="34" max="34" width="21" style="19" customWidth="1"/>
    <col min="35" max="38" width="15.140625" style="19"/>
    <col min="39" max="39" width="21.7109375" style="19" bestFit="1" customWidth="1"/>
    <col min="40" max="40" width="18" style="19" customWidth="1"/>
    <col min="41" max="41" width="36.5703125" style="19" customWidth="1"/>
    <col min="42" max="52" width="24.28515625" style="19" customWidth="1"/>
    <col min="53" max="53" width="26.42578125" style="19" customWidth="1"/>
    <col min="54" max="16384" width="15.140625" style="19"/>
  </cols>
  <sheetData>
    <row r="1" spans="1:53" ht="90" x14ac:dyDescent="0.25">
      <c r="A1" s="21" t="s">
        <v>249</v>
      </c>
      <c r="B1" s="21" t="s">
        <v>250</v>
      </c>
      <c r="C1" s="21" t="s">
        <v>251</v>
      </c>
      <c r="D1" s="21" t="s">
        <v>289</v>
      </c>
      <c r="E1" s="21" t="s">
        <v>290</v>
      </c>
      <c r="F1" s="21" t="s">
        <v>408</v>
      </c>
      <c r="G1" s="21" t="s">
        <v>291</v>
      </c>
      <c r="H1" s="21" t="s">
        <v>346</v>
      </c>
      <c r="I1" s="21" t="s">
        <v>414</v>
      </c>
      <c r="J1" s="59" t="s">
        <v>448</v>
      </c>
      <c r="K1" s="59" t="s">
        <v>447</v>
      </c>
      <c r="L1" s="59" t="s">
        <v>444</v>
      </c>
      <c r="M1" s="59" t="s">
        <v>443</v>
      </c>
      <c r="N1" s="59" t="s">
        <v>442</v>
      </c>
      <c r="O1" s="59" t="s">
        <v>441</v>
      </c>
      <c r="P1" s="59" t="s">
        <v>445</v>
      </c>
      <c r="Q1" s="59" t="s">
        <v>446</v>
      </c>
      <c r="R1" s="115" t="s">
        <v>449</v>
      </c>
      <c r="S1" s="59" t="s">
        <v>433</v>
      </c>
      <c r="T1" s="59" t="s">
        <v>434</v>
      </c>
      <c r="U1" s="59" t="s">
        <v>435</v>
      </c>
      <c r="V1" s="59" t="s">
        <v>436</v>
      </c>
      <c r="W1" s="59" t="s">
        <v>437</v>
      </c>
      <c r="X1" s="59" t="s">
        <v>438</v>
      </c>
      <c r="Y1" s="59" t="s">
        <v>439</v>
      </c>
      <c r="Z1" s="59" t="s">
        <v>440</v>
      </c>
      <c r="AA1" s="116" t="s">
        <v>450</v>
      </c>
      <c r="AB1" s="59" t="s">
        <v>403</v>
      </c>
      <c r="AC1" s="25" t="s">
        <v>432</v>
      </c>
      <c r="AD1" s="25" t="s">
        <v>431</v>
      </c>
      <c r="AE1" s="115" t="s">
        <v>430</v>
      </c>
      <c r="AF1" s="25" t="s">
        <v>427</v>
      </c>
      <c r="AG1" s="25" t="s">
        <v>428</v>
      </c>
      <c r="AH1" s="116" t="s">
        <v>429</v>
      </c>
      <c r="AI1" s="25" t="s">
        <v>398</v>
      </c>
      <c r="AJ1" s="58" t="s">
        <v>401</v>
      </c>
      <c r="AK1" s="58" t="s">
        <v>399</v>
      </c>
      <c r="AL1" s="58" t="s">
        <v>400</v>
      </c>
      <c r="AM1" s="55" t="s">
        <v>372</v>
      </c>
      <c r="AN1" s="55" t="s">
        <v>135</v>
      </c>
      <c r="AO1" s="55" t="s">
        <v>373</v>
      </c>
      <c r="AP1" s="55" t="s">
        <v>107</v>
      </c>
      <c r="AQ1" s="117" t="s">
        <v>421</v>
      </c>
      <c r="AR1" s="117" t="s">
        <v>422</v>
      </c>
      <c r="AS1" s="117" t="s">
        <v>556</v>
      </c>
      <c r="AT1" s="117" t="s">
        <v>557</v>
      </c>
      <c r="AU1" s="117" t="s">
        <v>558</v>
      </c>
      <c r="AV1" s="118" t="s">
        <v>419</v>
      </c>
      <c r="AW1" s="118" t="s">
        <v>420</v>
      </c>
      <c r="AX1" s="118" t="s">
        <v>559</v>
      </c>
      <c r="AY1" s="118" t="s">
        <v>561</v>
      </c>
      <c r="AZ1" s="118" t="s">
        <v>560</v>
      </c>
      <c r="BA1" s="55" t="s">
        <v>366</v>
      </c>
    </row>
    <row r="2" spans="1:53" ht="66.75" customHeight="1" x14ac:dyDescent="0.25">
      <c r="A2" s="19" t="e">
        <f>#REF!</f>
        <v>#REF!</v>
      </c>
      <c r="B2" s="19" t="e">
        <f>#REF!</f>
        <v>#REF!</v>
      </c>
      <c r="C2" s="19" t="e">
        <f>#REF!</f>
        <v>#REF!</v>
      </c>
      <c r="D2" s="19" t="e">
        <f>#REF!</f>
        <v>#REF!</v>
      </c>
      <c r="E2" s="114" t="e">
        <f>#REF!</f>
        <v>#REF!</v>
      </c>
      <c r="F2" s="19" t="e">
        <f>#REF!</f>
        <v>#REF!</v>
      </c>
      <c r="G2" s="19" t="e">
        <f>#REF!</f>
        <v>#REF!</v>
      </c>
      <c r="H2" s="19" t="e">
        <f>#REF!</f>
        <v>#REF!</v>
      </c>
      <c r="I2" s="19" t="e">
        <f>#REF!</f>
        <v>#REF!</v>
      </c>
      <c r="J2" s="19" t="e">
        <f>#REF!</f>
        <v>#REF!</v>
      </c>
      <c r="K2" s="19" t="e">
        <f>#REF!</f>
        <v>#REF!</v>
      </c>
      <c r="L2" s="19" t="e">
        <f>#REF!</f>
        <v>#REF!</v>
      </c>
      <c r="M2" s="19" t="e">
        <f>#REF!</f>
        <v>#REF!</v>
      </c>
      <c r="N2" s="19" t="e">
        <f>#REF!</f>
        <v>#REF!</v>
      </c>
      <c r="O2" s="19" t="e">
        <f>#REF!</f>
        <v>#REF!</v>
      </c>
      <c r="P2" s="19" t="e">
        <f>#REF!</f>
        <v>#REF!</v>
      </c>
      <c r="Q2" s="19" t="e">
        <f>#REF!</f>
        <v>#REF!</v>
      </c>
      <c r="R2" s="19" t="e">
        <f>#REF!</f>
        <v>#REF!</v>
      </c>
      <c r="S2" s="19" t="e">
        <f>#REF!</f>
        <v>#REF!</v>
      </c>
      <c r="T2" s="19" t="e">
        <f>#REF!</f>
        <v>#REF!</v>
      </c>
      <c r="U2" s="19" t="e">
        <f>#REF!</f>
        <v>#REF!</v>
      </c>
      <c r="V2" s="19" t="e">
        <f>#REF!</f>
        <v>#REF!</v>
      </c>
      <c r="W2" s="19" t="e">
        <f>#REF!</f>
        <v>#REF!</v>
      </c>
      <c r="X2" s="19" t="e">
        <f>#REF!</f>
        <v>#REF!</v>
      </c>
      <c r="Y2" s="19" t="e">
        <f>#REF!</f>
        <v>#REF!</v>
      </c>
      <c r="Z2" s="19" t="e">
        <f>#REF!</f>
        <v>#REF!</v>
      </c>
      <c r="AA2" s="19" t="e">
        <f>#REF!</f>
        <v>#REF!</v>
      </c>
      <c r="AB2" s="19" t="e">
        <f>#REF!</f>
        <v>#REF!</v>
      </c>
      <c r="AC2" s="19" t="e">
        <f>'Reference Value Summary'!#REF!</f>
        <v>#REF!</v>
      </c>
      <c r="AD2" s="19" t="e">
        <f>'Reference Value Summary'!#REF!</f>
        <v>#REF!</v>
      </c>
      <c r="AE2" s="19" t="e">
        <f>'Reference Value Summary'!#REF!</f>
        <v>#REF!</v>
      </c>
      <c r="AF2" s="19" t="e">
        <f>'Reference Value Summary'!#REF!</f>
        <v>#REF!</v>
      </c>
      <c r="AG2" s="19" t="e">
        <f>'Reference Value Summary'!#REF!</f>
        <v>#REF!</v>
      </c>
      <c r="AH2" s="19" t="e">
        <f>'Reference Value Summary'!#REF!</f>
        <v>#REF!</v>
      </c>
      <c r="AI2" s="19" t="e">
        <f>'Reference Value Summary'!#REF!</f>
        <v>#REF!</v>
      </c>
      <c r="AJ2" s="19">
        <f>'Reference Value Summary'!$B$4</f>
        <v>0</v>
      </c>
      <c r="AK2" s="19">
        <f>'Reference Value Summary'!$B$5</f>
        <v>0</v>
      </c>
      <c r="AL2" s="19" t="str">
        <f>'Reference Value Summary'!$B$6</f>
        <v/>
      </c>
      <c r="AM2" s="22" t="s">
        <v>108</v>
      </c>
      <c r="AN2" s="22" t="s">
        <v>27</v>
      </c>
      <c r="AO2" s="22" t="s">
        <v>27</v>
      </c>
      <c r="AP2" s="19">
        <f>'(C) Comparison to Reference'!E21</f>
        <v>1.67</v>
      </c>
      <c r="AQ2" s="19">
        <f>'(C) Comparison to Reference'!F21</f>
        <v>0</v>
      </c>
      <c r="AR2" s="19" t="str">
        <f>'(C) Comparison to Reference'!M21</f>
        <v/>
      </c>
      <c r="AS2" s="19">
        <f>'(C) Comparison to Reference'!H21</f>
        <v>0</v>
      </c>
      <c r="AT2" s="19">
        <f>'(C) Comparison to Reference'!J21</f>
        <v>0</v>
      </c>
      <c r="AU2" s="19" t="str">
        <f>'(C) Comparison to Reference'!L21</f>
        <v/>
      </c>
      <c r="AV2" s="19" t="e">
        <f>#REF!</f>
        <v>#REF!</v>
      </c>
      <c r="AW2" s="19" t="e">
        <f>#REF!</f>
        <v>#REF!</v>
      </c>
      <c r="AX2" s="19" t="e">
        <f>#REF!</f>
        <v>#REF!</v>
      </c>
      <c r="AY2" s="19" t="e">
        <f>#REF!</f>
        <v>#REF!</v>
      </c>
      <c r="AZ2" s="19" t="e">
        <f>#REF!</f>
        <v>#REF!</v>
      </c>
      <c r="BA2" s="19" t="str">
        <f>VLOOKUP(AP2,Database!$G$2:$H$139,2,FALSE)</f>
        <v>ICE V3.0</v>
      </c>
    </row>
    <row r="3" spans="1:53" x14ac:dyDescent="0.25">
      <c r="A3" s="19" t="e">
        <f>$A$2</f>
        <v>#REF!</v>
      </c>
      <c r="B3" s="19" t="e">
        <f>#REF!</f>
        <v>#REF!</v>
      </c>
      <c r="C3" s="19" t="e">
        <f>#REF!</f>
        <v>#REF!</v>
      </c>
      <c r="D3" s="19" t="e">
        <f>#REF!</f>
        <v>#REF!</v>
      </c>
      <c r="E3" s="114" t="e">
        <f>#REF!</f>
        <v>#REF!</v>
      </c>
      <c r="F3" s="19" t="e">
        <f>#REF!</f>
        <v>#REF!</v>
      </c>
      <c r="G3" s="19" t="e">
        <f>#REF!</f>
        <v>#REF!</v>
      </c>
      <c r="H3" s="19" t="e">
        <f>#REF!</f>
        <v>#REF!</v>
      </c>
      <c r="I3" s="19" t="e">
        <f>#REF!</f>
        <v>#REF!</v>
      </c>
      <c r="J3" s="19" t="e">
        <f>#REF!</f>
        <v>#REF!</v>
      </c>
      <c r="K3" s="19" t="e">
        <f>#REF!</f>
        <v>#REF!</v>
      </c>
      <c r="L3" s="19" t="e">
        <f>#REF!</f>
        <v>#REF!</v>
      </c>
      <c r="M3" s="19" t="e">
        <f>#REF!</f>
        <v>#REF!</v>
      </c>
      <c r="N3" s="19" t="e">
        <f>#REF!</f>
        <v>#REF!</v>
      </c>
      <c r="O3" s="19" t="e">
        <f>#REF!</f>
        <v>#REF!</v>
      </c>
      <c r="P3" s="19" t="e">
        <f>#REF!</f>
        <v>#REF!</v>
      </c>
      <c r="Q3" s="19" t="e">
        <f>#REF!</f>
        <v>#REF!</v>
      </c>
      <c r="R3" s="19" t="e">
        <f>#REF!</f>
        <v>#REF!</v>
      </c>
      <c r="S3" s="19" t="e">
        <f>#REF!</f>
        <v>#REF!</v>
      </c>
      <c r="T3" s="19" t="e">
        <f>#REF!</f>
        <v>#REF!</v>
      </c>
      <c r="U3" s="19" t="e">
        <f>#REF!</f>
        <v>#REF!</v>
      </c>
      <c r="V3" s="19" t="e">
        <f>#REF!</f>
        <v>#REF!</v>
      </c>
      <c r="W3" s="19" t="e">
        <f>#REF!</f>
        <v>#REF!</v>
      </c>
      <c r="X3" s="19" t="e">
        <f>#REF!</f>
        <v>#REF!</v>
      </c>
      <c r="Y3" s="19" t="e">
        <f>#REF!</f>
        <v>#REF!</v>
      </c>
      <c r="Z3" s="19" t="e">
        <f>#REF!</f>
        <v>#REF!</v>
      </c>
      <c r="AA3" s="19" t="e">
        <f>#REF!</f>
        <v>#REF!</v>
      </c>
      <c r="AB3" s="19" t="e">
        <f>#REF!</f>
        <v>#REF!</v>
      </c>
      <c r="AC3" s="19" t="e">
        <f>'Reference Value Summary'!#REF!</f>
        <v>#REF!</v>
      </c>
      <c r="AD3" s="19" t="e">
        <f>'Reference Value Summary'!#REF!</f>
        <v>#REF!</v>
      </c>
      <c r="AE3" s="19" t="e">
        <f>'Reference Value Summary'!#REF!</f>
        <v>#REF!</v>
      </c>
      <c r="AF3" s="19" t="e">
        <f>'Reference Value Summary'!#REF!</f>
        <v>#REF!</v>
      </c>
      <c r="AG3" s="19" t="e">
        <f>'Reference Value Summary'!#REF!</f>
        <v>#REF!</v>
      </c>
      <c r="AH3" s="19" t="e">
        <f>'Reference Value Summary'!#REF!</f>
        <v>#REF!</v>
      </c>
      <c r="AI3" s="19" t="e">
        <f>'Reference Value Summary'!#REF!</f>
        <v>#REF!</v>
      </c>
      <c r="AJ3" s="19">
        <f>'Reference Value Summary'!$B$4</f>
        <v>0</v>
      </c>
      <c r="AK3" s="19">
        <f>'Reference Value Summary'!$B$5</f>
        <v>0</v>
      </c>
      <c r="AL3" s="19" t="str">
        <f>'Reference Value Summary'!$B$6</f>
        <v/>
      </c>
      <c r="AM3" s="22" t="s">
        <v>108</v>
      </c>
      <c r="AN3" s="22" t="s">
        <v>27</v>
      </c>
      <c r="AO3" s="22" t="s">
        <v>150</v>
      </c>
      <c r="AP3" s="19">
        <f>'(C) Comparison to Reference'!E22</f>
        <v>0.53</v>
      </c>
      <c r="AQ3" s="19">
        <f>'(C) Comparison to Reference'!F22</f>
        <v>0</v>
      </c>
      <c r="AR3" s="19" t="str">
        <f>'(C) Comparison to Reference'!M22</f>
        <v/>
      </c>
      <c r="AS3" s="19">
        <f>'(C) Comparison to Reference'!H22</f>
        <v>0</v>
      </c>
      <c r="AT3" s="19">
        <f>'(C) Comparison to Reference'!J22</f>
        <v>0</v>
      </c>
      <c r="AU3" s="19" t="str">
        <f>'(C) Comparison to Reference'!L22</f>
        <v/>
      </c>
      <c r="AV3" s="19" t="e">
        <f>#REF!</f>
        <v>#REF!</v>
      </c>
      <c r="AW3" s="19" t="e">
        <f>#REF!</f>
        <v>#REF!</v>
      </c>
      <c r="AX3" s="19" t="e">
        <f>#REF!</f>
        <v>#REF!</v>
      </c>
      <c r="AY3" s="19" t="e">
        <f>#REF!</f>
        <v>#REF!</v>
      </c>
      <c r="AZ3" s="19" t="e">
        <f>#REF!</f>
        <v>#REF!</v>
      </c>
      <c r="BA3" s="19" t="str">
        <f>VLOOKUP(AP3,Database!$G$2:$H$139,2,FALSE)</f>
        <v>ICE V3.0</v>
      </c>
    </row>
    <row r="4" spans="1:53" x14ac:dyDescent="0.25">
      <c r="A4" s="19" t="e">
        <f t="shared" ref="A4:A68" si="0">$A$2</f>
        <v>#REF!</v>
      </c>
      <c r="B4" s="19" t="e">
        <f>#REF!</f>
        <v>#REF!</v>
      </c>
      <c r="C4" s="19" t="e">
        <f>#REF!</f>
        <v>#REF!</v>
      </c>
      <c r="D4" s="19" t="e">
        <f>#REF!</f>
        <v>#REF!</v>
      </c>
      <c r="E4" s="114" t="e">
        <f>#REF!</f>
        <v>#REF!</v>
      </c>
      <c r="F4" s="19" t="e">
        <f>#REF!</f>
        <v>#REF!</v>
      </c>
      <c r="G4" s="19" t="e">
        <f>#REF!</f>
        <v>#REF!</v>
      </c>
      <c r="H4" s="19" t="e">
        <f>#REF!</f>
        <v>#REF!</v>
      </c>
      <c r="I4" s="19" t="e">
        <f>#REF!</f>
        <v>#REF!</v>
      </c>
      <c r="J4" s="19" t="e">
        <f>#REF!</f>
        <v>#REF!</v>
      </c>
      <c r="K4" s="19" t="e">
        <f>#REF!</f>
        <v>#REF!</v>
      </c>
      <c r="L4" s="19" t="e">
        <f>#REF!</f>
        <v>#REF!</v>
      </c>
      <c r="M4" s="19" t="e">
        <f>#REF!</f>
        <v>#REF!</v>
      </c>
      <c r="N4" s="19" t="e">
        <f>#REF!</f>
        <v>#REF!</v>
      </c>
      <c r="O4" s="19" t="e">
        <f>#REF!</f>
        <v>#REF!</v>
      </c>
      <c r="P4" s="19" t="e">
        <f>#REF!</f>
        <v>#REF!</v>
      </c>
      <c r="Q4" s="19" t="e">
        <f>#REF!</f>
        <v>#REF!</v>
      </c>
      <c r="R4" s="19" t="e">
        <f>#REF!</f>
        <v>#REF!</v>
      </c>
      <c r="S4" s="19" t="e">
        <f>#REF!</f>
        <v>#REF!</v>
      </c>
      <c r="T4" s="19" t="e">
        <f>#REF!</f>
        <v>#REF!</v>
      </c>
      <c r="U4" s="19" t="e">
        <f>#REF!</f>
        <v>#REF!</v>
      </c>
      <c r="V4" s="19" t="e">
        <f>#REF!</f>
        <v>#REF!</v>
      </c>
      <c r="W4" s="19" t="e">
        <f>#REF!</f>
        <v>#REF!</v>
      </c>
      <c r="X4" s="19" t="e">
        <f>#REF!</f>
        <v>#REF!</v>
      </c>
      <c r="Y4" s="19" t="e">
        <f>#REF!</f>
        <v>#REF!</v>
      </c>
      <c r="Z4" s="19" t="e">
        <f>#REF!</f>
        <v>#REF!</v>
      </c>
      <c r="AA4" s="19" t="e">
        <f>#REF!</f>
        <v>#REF!</v>
      </c>
      <c r="AB4" s="19" t="e">
        <f>#REF!</f>
        <v>#REF!</v>
      </c>
      <c r="AC4" s="19" t="e">
        <f>'Reference Value Summary'!#REF!</f>
        <v>#REF!</v>
      </c>
      <c r="AD4" s="19" t="e">
        <f>'Reference Value Summary'!#REF!</f>
        <v>#REF!</v>
      </c>
      <c r="AE4" s="19" t="e">
        <f>'Reference Value Summary'!#REF!</f>
        <v>#REF!</v>
      </c>
      <c r="AF4" s="19" t="e">
        <f>'Reference Value Summary'!#REF!</f>
        <v>#REF!</v>
      </c>
      <c r="AG4" s="19" t="e">
        <f>'Reference Value Summary'!#REF!</f>
        <v>#REF!</v>
      </c>
      <c r="AH4" s="19" t="e">
        <f>'Reference Value Summary'!#REF!</f>
        <v>#REF!</v>
      </c>
      <c r="AI4" s="19" t="e">
        <f>'Reference Value Summary'!#REF!</f>
        <v>#REF!</v>
      </c>
      <c r="AJ4" s="19">
        <f>'Reference Value Summary'!$B$4</f>
        <v>0</v>
      </c>
      <c r="AK4" s="19">
        <f>'Reference Value Summary'!$B$5</f>
        <v>0</v>
      </c>
      <c r="AL4" s="19" t="str">
        <f>'Reference Value Summary'!$B$6</f>
        <v/>
      </c>
      <c r="AM4" s="22" t="s">
        <v>108</v>
      </c>
      <c r="AN4" s="22" t="s">
        <v>27</v>
      </c>
      <c r="AO4" s="22" t="s">
        <v>151</v>
      </c>
      <c r="AP4" s="19">
        <f>'(C) Comparison to Reference'!E23</f>
        <v>2.2799999999999998</v>
      </c>
      <c r="AQ4" s="19">
        <f>'(C) Comparison to Reference'!F23</f>
        <v>0</v>
      </c>
      <c r="AR4" s="19" t="str">
        <f>'(C) Comparison to Reference'!M23</f>
        <v/>
      </c>
      <c r="AS4" s="19">
        <f>'(C) Comparison to Reference'!H23</f>
        <v>0</v>
      </c>
      <c r="AT4" s="19">
        <f>'(C) Comparison to Reference'!J23</f>
        <v>0</v>
      </c>
      <c r="AU4" s="19" t="str">
        <f>'(C) Comparison to Reference'!L23</f>
        <v/>
      </c>
      <c r="AV4" s="19" t="e">
        <f>#REF!</f>
        <v>#REF!</v>
      </c>
      <c r="AW4" s="19" t="e">
        <f>#REF!</f>
        <v>#REF!</v>
      </c>
      <c r="AX4" s="19" t="e">
        <f>#REF!</f>
        <v>#REF!</v>
      </c>
      <c r="AY4" s="19" t="e">
        <f>#REF!</f>
        <v>#REF!</v>
      </c>
      <c r="AZ4" s="19" t="e">
        <f>#REF!</f>
        <v>#REF!</v>
      </c>
      <c r="BA4" s="19" t="str">
        <f>VLOOKUP(AP4,Database!$G$2:$H$139,2,FALSE)</f>
        <v>ICE V3.0</v>
      </c>
    </row>
    <row r="5" spans="1:53" x14ac:dyDescent="0.25">
      <c r="A5" s="19" t="e">
        <f t="shared" si="0"/>
        <v>#REF!</v>
      </c>
      <c r="B5" s="19" t="e">
        <f>#REF!</f>
        <v>#REF!</v>
      </c>
      <c r="C5" s="19" t="e">
        <f>#REF!</f>
        <v>#REF!</v>
      </c>
      <c r="D5" s="19" t="e">
        <f>#REF!</f>
        <v>#REF!</v>
      </c>
      <c r="E5" s="114" t="e">
        <f>#REF!</f>
        <v>#REF!</v>
      </c>
      <c r="F5" s="19" t="e">
        <f>#REF!</f>
        <v>#REF!</v>
      </c>
      <c r="G5" s="19" t="e">
        <f>#REF!</f>
        <v>#REF!</v>
      </c>
      <c r="H5" s="19" t="e">
        <f>#REF!</f>
        <v>#REF!</v>
      </c>
      <c r="I5" s="19" t="e">
        <f>#REF!</f>
        <v>#REF!</v>
      </c>
      <c r="J5" s="19" t="e">
        <f>#REF!</f>
        <v>#REF!</v>
      </c>
      <c r="K5" s="19" t="e">
        <f>#REF!</f>
        <v>#REF!</v>
      </c>
      <c r="L5" s="19" t="e">
        <f>#REF!</f>
        <v>#REF!</v>
      </c>
      <c r="M5" s="19" t="e">
        <f>#REF!</f>
        <v>#REF!</v>
      </c>
      <c r="N5" s="19" t="e">
        <f>#REF!</f>
        <v>#REF!</v>
      </c>
      <c r="O5" s="19" t="e">
        <f>#REF!</f>
        <v>#REF!</v>
      </c>
      <c r="P5" s="19" t="e">
        <f>#REF!</f>
        <v>#REF!</v>
      </c>
      <c r="Q5" s="19" t="e">
        <f>#REF!</f>
        <v>#REF!</v>
      </c>
      <c r="R5" s="19" t="e">
        <f>#REF!</f>
        <v>#REF!</v>
      </c>
      <c r="S5" s="19" t="e">
        <f>#REF!</f>
        <v>#REF!</v>
      </c>
      <c r="T5" s="19" t="e">
        <f>#REF!</f>
        <v>#REF!</v>
      </c>
      <c r="U5" s="19" t="e">
        <f>#REF!</f>
        <v>#REF!</v>
      </c>
      <c r="V5" s="19" t="e">
        <f>#REF!</f>
        <v>#REF!</v>
      </c>
      <c r="W5" s="19" t="e">
        <f>#REF!</f>
        <v>#REF!</v>
      </c>
      <c r="X5" s="19" t="e">
        <f>#REF!</f>
        <v>#REF!</v>
      </c>
      <c r="Y5" s="19" t="e">
        <f>#REF!</f>
        <v>#REF!</v>
      </c>
      <c r="Z5" s="19" t="e">
        <f>#REF!</f>
        <v>#REF!</v>
      </c>
      <c r="AA5" s="19" t="e">
        <f>#REF!</f>
        <v>#REF!</v>
      </c>
      <c r="AB5" s="19" t="e">
        <f>#REF!</f>
        <v>#REF!</v>
      </c>
      <c r="AC5" s="19" t="e">
        <f>'Reference Value Summary'!#REF!</f>
        <v>#REF!</v>
      </c>
      <c r="AD5" s="19" t="e">
        <f>'Reference Value Summary'!#REF!</f>
        <v>#REF!</v>
      </c>
      <c r="AE5" s="19" t="e">
        <f>'Reference Value Summary'!#REF!</f>
        <v>#REF!</v>
      </c>
      <c r="AF5" s="19" t="e">
        <f>'Reference Value Summary'!#REF!</f>
        <v>#REF!</v>
      </c>
      <c r="AG5" s="19" t="e">
        <f>'Reference Value Summary'!#REF!</f>
        <v>#REF!</v>
      </c>
      <c r="AH5" s="19" t="e">
        <f>'Reference Value Summary'!#REF!</f>
        <v>#REF!</v>
      </c>
      <c r="AI5" s="19" t="e">
        <f>'Reference Value Summary'!#REF!</f>
        <v>#REF!</v>
      </c>
      <c r="AJ5" s="19">
        <f>'Reference Value Summary'!$B$4</f>
        <v>0</v>
      </c>
      <c r="AK5" s="19">
        <f>'Reference Value Summary'!$B$5</f>
        <v>0</v>
      </c>
      <c r="AL5" s="19" t="str">
        <f>'Reference Value Summary'!$B$6</f>
        <v/>
      </c>
      <c r="AM5" s="22" t="s">
        <v>108</v>
      </c>
      <c r="AN5" s="22" t="s">
        <v>27</v>
      </c>
      <c r="AO5" s="22" t="s">
        <v>152</v>
      </c>
      <c r="AP5" s="19">
        <f>'(C) Comparison to Reference'!E24</f>
        <v>1.88</v>
      </c>
      <c r="AQ5" s="19">
        <f>'(C) Comparison to Reference'!F24</f>
        <v>0</v>
      </c>
      <c r="AR5" s="19" t="str">
        <f>'(C) Comparison to Reference'!M24</f>
        <v/>
      </c>
      <c r="AS5" s="19">
        <f>'(C) Comparison to Reference'!H24</f>
        <v>0</v>
      </c>
      <c r="AT5" s="19">
        <f>'(C) Comparison to Reference'!J24</f>
        <v>0</v>
      </c>
      <c r="AU5" s="19" t="str">
        <f>'(C) Comparison to Reference'!L24</f>
        <v/>
      </c>
      <c r="AV5" s="19" t="e">
        <f>#REF!</f>
        <v>#REF!</v>
      </c>
      <c r="AW5" s="19" t="e">
        <f>#REF!</f>
        <v>#REF!</v>
      </c>
      <c r="AX5" s="19" t="e">
        <f>#REF!</f>
        <v>#REF!</v>
      </c>
      <c r="AY5" s="19" t="e">
        <f>#REF!</f>
        <v>#REF!</v>
      </c>
      <c r="AZ5" s="19" t="e">
        <f>#REF!</f>
        <v>#REF!</v>
      </c>
      <c r="BA5" s="19" t="str">
        <f>VLOOKUP(AP5,Database!$G$2:$H$139,2,FALSE)</f>
        <v>ICE V3.0</v>
      </c>
    </row>
    <row r="6" spans="1:53" x14ac:dyDescent="0.25">
      <c r="A6" s="19" t="e">
        <f t="shared" si="0"/>
        <v>#REF!</v>
      </c>
      <c r="B6" s="19" t="e">
        <f>#REF!</f>
        <v>#REF!</v>
      </c>
      <c r="C6" s="19" t="e">
        <f>#REF!</f>
        <v>#REF!</v>
      </c>
      <c r="D6" s="19" t="e">
        <f>#REF!</f>
        <v>#REF!</v>
      </c>
      <c r="E6" s="114" t="e">
        <f>#REF!</f>
        <v>#REF!</v>
      </c>
      <c r="F6" s="19" t="e">
        <f>#REF!</f>
        <v>#REF!</v>
      </c>
      <c r="G6" s="19" t="e">
        <f>#REF!</f>
        <v>#REF!</v>
      </c>
      <c r="H6" s="19" t="e">
        <f>#REF!</f>
        <v>#REF!</v>
      </c>
      <c r="I6" s="19" t="e">
        <f>#REF!</f>
        <v>#REF!</v>
      </c>
      <c r="J6" s="19" t="e">
        <f>#REF!</f>
        <v>#REF!</v>
      </c>
      <c r="K6" s="19" t="e">
        <f>#REF!</f>
        <v>#REF!</v>
      </c>
      <c r="L6" s="19" t="e">
        <f>#REF!</f>
        <v>#REF!</v>
      </c>
      <c r="M6" s="19" t="e">
        <f>#REF!</f>
        <v>#REF!</v>
      </c>
      <c r="N6" s="19" t="e">
        <f>#REF!</f>
        <v>#REF!</v>
      </c>
      <c r="O6" s="19" t="e">
        <f>#REF!</f>
        <v>#REF!</v>
      </c>
      <c r="P6" s="19" t="e">
        <f>#REF!</f>
        <v>#REF!</v>
      </c>
      <c r="Q6" s="19" t="e">
        <f>#REF!</f>
        <v>#REF!</v>
      </c>
      <c r="R6" s="19" t="e">
        <f>#REF!</f>
        <v>#REF!</v>
      </c>
      <c r="S6" s="19" t="e">
        <f>#REF!</f>
        <v>#REF!</v>
      </c>
      <c r="T6" s="19" t="e">
        <f>#REF!</f>
        <v>#REF!</v>
      </c>
      <c r="U6" s="19" t="e">
        <f>#REF!</f>
        <v>#REF!</v>
      </c>
      <c r="V6" s="19" t="e">
        <f>#REF!</f>
        <v>#REF!</v>
      </c>
      <c r="W6" s="19" t="e">
        <f>#REF!</f>
        <v>#REF!</v>
      </c>
      <c r="X6" s="19" t="e">
        <f>#REF!</f>
        <v>#REF!</v>
      </c>
      <c r="Y6" s="19" t="e">
        <f>#REF!</f>
        <v>#REF!</v>
      </c>
      <c r="Z6" s="19" t="e">
        <f>#REF!</f>
        <v>#REF!</v>
      </c>
      <c r="AA6" s="19" t="e">
        <f>#REF!</f>
        <v>#REF!</v>
      </c>
      <c r="AB6" s="19" t="e">
        <f>#REF!</f>
        <v>#REF!</v>
      </c>
      <c r="AC6" s="19" t="e">
        <f>'Reference Value Summary'!#REF!</f>
        <v>#REF!</v>
      </c>
      <c r="AD6" s="19" t="e">
        <f>'Reference Value Summary'!#REF!</f>
        <v>#REF!</v>
      </c>
      <c r="AE6" s="19" t="e">
        <f>'Reference Value Summary'!#REF!</f>
        <v>#REF!</v>
      </c>
      <c r="AF6" s="19" t="e">
        <f>'Reference Value Summary'!#REF!</f>
        <v>#REF!</v>
      </c>
      <c r="AG6" s="19" t="e">
        <f>'Reference Value Summary'!#REF!</f>
        <v>#REF!</v>
      </c>
      <c r="AH6" s="19" t="e">
        <f>'Reference Value Summary'!#REF!</f>
        <v>#REF!</v>
      </c>
      <c r="AI6" s="19" t="e">
        <f>'Reference Value Summary'!#REF!</f>
        <v>#REF!</v>
      </c>
      <c r="AJ6" s="19">
        <f>'Reference Value Summary'!$B$4</f>
        <v>0</v>
      </c>
      <c r="AK6" s="19">
        <f>'Reference Value Summary'!$B$5</f>
        <v>0</v>
      </c>
      <c r="AL6" s="19" t="str">
        <f>'Reference Value Summary'!$B$6</f>
        <v/>
      </c>
      <c r="AM6" s="22" t="s">
        <v>108</v>
      </c>
      <c r="AN6" s="22" t="s">
        <v>27</v>
      </c>
      <c r="AO6" s="22" t="s">
        <v>153</v>
      </c>
      <c r="AP6" s="19">
        <f>'(C) Comparison to Reference'!E25</f>
        <v>1.31</v>
      </c>
      <c r="AQ6" s="19">
        <f>'(C) Comparison to Reference'!F25</f>
        <v>0</v>
      </c>
      <c r="AR6" s="19" t="str">
        <f>'(C) Comparison to Reference'!M25</f>
        <v/>
      </c>
      <c r="AS6" s="19">
        <f>'(C) Comparison to Reference'!H25</f>
        <v>0</v>
      </c>
      <c r="AT6" s="19">
        <f>'(C) Comparison to Reference'!J25</f>
        <v>0</v>
      </c>
      <c r="AU6" s="19" t="str">
        <f>'(C) Comparison to Reference'!L25</f>
        <v/>
      </c>
      <c r="AV6" s="19" t="e">
        <f>#REF!</f>
        <v>#REF!</v>
      </c>
      <c r="AW6" s="19" t="e">
        <f>#REF!</f>
        <v>#REF!</v>
      </c>
      <c r="AX6" s="19" t="e">
        <f>#REF!</f>
        <v>#REF!</v>
      </c>
      <c r="AY6" s="19" t="e">
        <f>#REF!</f>
        <v>#REF!</v>
      </c>
      <c r="AZ6" s="19" t="e">
        <f>#REF!</f>
        <v>#REF!</v>
      </c>
      <c r="BA6" s="19" t="str">
        <f>VLOOKUP(AP6,Database!$G$2:$H$139,2,FALSE)</f>
        <v>ICE V3.0</v>
      </c>
    </row>
    <row r="7" spans="1:53" x14ac:dyDescent="0.25">
      <c r="A7" s="19" t="e">
        <f t="shared" si="0"/>
        <v>#REF!</v>
      </c>
      <c r="B7" s="19" t="e">
        <f>#REF!</f>
        <v>#REF!</v>
      </c>
      <c r="C7" s="19" t="e">
        <f>#REF!</f>
        <v>#REF!</v>
      </c>
      <c r="D7" s="19" t="e">
        <f>#REF!</f>
        <v>#REF!</v>
      </c>
      <c r="E7" s="114" t="e">
        <f>#REF!</f>
        <v>#REF!</v>
      </c>
      <c r="F7" s="19" t="e">
        <f>#REF!</f>
        <v>#REF!</v>
      </c>
      <c r="G7" s="19" t="e">
        <f>#REF!</f>
        <v>#REF!</v>
      </c>
      <c r="H7" s="19" t="e">
        <f>#REF!</f>
        <v>#REF!</v>
      </c>
      <c r="I7" s="19" t="e">
        <f>#REF!</f>
        <v>#REF!</v>
      </c>
      <c r="J7" s="19" t="e">
        <f>#REF!</f>
        <v>#REF!</v>
      </c>
      <c r="K7" s="19" t="e">
        <f>#REF!</f>
        <v>#REF!</v>
      </c>
      <c r="L7" s="19" t="e">
        <f>#REF!</f>
        <v>#REF!</v>
      </c>
      <c r="M7" s="19" t="e">
        <f>#REF!</f>
        <v>#REF!</v>
      </c>
      <c r="N7" s="19" t="e">
        <f>#REF!</f>
        <v>#REF!</v>
      </c>
      <c r="O7" s="19" t="e">
        <f>#REF!</f>
        <v>#REF!</v>
      </c>
      <c r="P7" s="19" t="e">
        <f>#REF!</f>
        <v>#REF!</v>
      </c>
      <c r="Q7" s="19" t="e">
        <f>#REF!</f>
        <v>#REF!</v>
      </c>
      <c r="R7" s="19" t="e">
        <f>#REF!</f>
        <v>#REF!</v>
      </c>
      <c r="S7" s="19" t="e">
        <f>#REF!</f>
        <v>#REF!</v>
      </c>
      <c r="T7" s="19" t="e">
        <f>#REF!</f>
        <v>#REF!</v>
      </c>
      <c r="U7" s="19" t="e">
        <f>#REF!</f>
        <v>#REF!</v>
      </c>
      <c r="V7" s="19" t="e">
        <f>#REF!</f>
        <v>#REF!</v>
      </c>
      <c r="W7" s="19" t="e">
        <f>#REF!</f>
        <v>#REF!</v>
      </c>
      <c r="X7" s="19" t="e">
        <f>#REF!</f>
        <v>#REF!</v>
      </c>
      <c r="Y7" s="19" t="e">
        <f>#REF!</f>
        <v>#REF!</v>
      </c>
      <c r="Z7" s="19" t="e">
        <f>#REF!</f>
        <v>#REF!</v>
      </c>
      <c r="AA7" s="19" t="e">
        <f>#REF!</f>
        <v>#REF!</v>
      </c>
      <c r="AB7" s="19" t="e">
        <f>#REF!</f>
        <v>#REF!</v>
      </c>
      <c r="AC7" s="19" t="e">
        <f>'Reference Value Summary'!#REF!</f>
        <v>#REF!</v>
      </c>
      <c r="AD7" s="19" t="e">
        <f>'Reference Value Summary'!#REF!</f>
        <v>#REF!</v>
      </c>
      <c r="AE7" s="19" t="e">
        <f>'Reference Value Summary'!#REF!</f>
        <v>#REF!</v>
      </c>
      <c r="AF7" s="19" t="e">
        <f>'Reference Value Summary'!#REF!</f>
        <v>#REF!</v>
      </c>
      <c r="AG7" s="19" t="e">
        <f>'Reference Value Summary'!#REF!</f>
        <v>#REF!</v>
      </c>
      <c r="AH7" s="19" t="e">
        <f>'Reference Value Summary'!#REF!</f>
        <v>#REF!</v>
      </c>
      <c r="AI7" s="19" t="e">
        <f>'Reference Value Summary'!#REF!</f>
        <v>#REF!</v>
      </c>
      <c r="AJ7" s="19">
        <f>'Reference Value Summary'!$B$4</f>
        <v>0</v>
      </c>
      <c r="AK7" s="19">
        <f>'Reference Value Summary'!$B$5</f>
        <v>0</v>
      </c>
      <c r="AL7" s="19" t="str">
        <f>'Reference Value Summary'!$B$6</f>
        <v/>
      </c>
      <c r="AM7" s="22" t="s">
        <v>108</v>
      </c>
      <c r="AN7" s="22" t="s">
        <v>27</v>
      </c>
      <c r="AO7" s="22" t="s">
        <v>154</v>
      </c>
      <c r="AP7" s="19">
        <f>'(C) Comparison to Reference'!E26</f>
        <v>1.33</v>
      </c>
      <c r="AQ7" s="19">
        <f>'(C) Comparison to Reference'!F26</f>
        <v>0</v>
      </c>
      <c r="AR7" s="19" t="str">
        <f>'(C) Comparison to Reference'!M26</f>
        <v/>
      </c>
      <c r="AS7" s="19">
        <f>'(C) Comparison to Reference'!H26</f>
        <v>0</v>
      </c>
      <c r="AT7" s="19">
        <f>'(C) Comparison to Reference'!J26</f>
        <v>0</v>
      </c>
      <c r="AU7" s="19" t="str">
        <f>'(C) Comparison to Reference'!L26</f>
        <v/>
      </c>
      <c r="AV7" s="19" t="e">
        <f>#REF!</f>
        <v>#REF!</v>
      </c>
      <c r="AW7" s="19" t="e">
        <f>#REF!</f>
        <v>#REF!</v>
      </c>
      <c r="AX7" s="19" t="e">
        <f>#REF!</f>
        <v>#REF!</v>
      </c>
      <c r="AY7" s="19" t="e">
        <f>#REF!</f>
        <v>#REF!</v>
      </c>
      <c r="AZ7" s="19" t="e">
        <f>#REF!</f>
        <v>#REF!</v>
      </c>
      <c r="BA7" s="19" t="str">
        <f>VLOOKUP(AP7,Database!$G$2:$H$139,2,FALSE)</f>
        <v>ICE V3.0</v>
      </c>
    </row>
    <row r="8" spans="1:53" x14ac:dyDescent="0.25">
      <c r="A8" s="19" t="e">
        <f t="shared" si="0"/>
        <v>#REF!</v>
      </c>
      <c r="B8" s="19" t="e">
        <f>#REF!</f>
        <v>#REF!</v>
      </c>
      <c r="C8" s="19" t="e">
        <f>#REF!</f>
        <v>#REF!</v>
      </c>
      <c r="D8" s="19" t="e">
        <f>#REF!</f>
        <v>#REF!</v>
      </c>
      <c r="E8" s="114" t="e">
        <f>#REF!</f>
        <v>#REF!</v>
      </c>
      <c r="F8" s="19" t="e">
        <f>#REF!</f>
        <v>#REF!</v>
      </c>
      <c r="G8" s="19" t="e">
        <f>#REF!</f>
        <v>#REF!</v>
      </c>
      <c r="H8" s="19" t="e">
        <f>#REF!</f>
        <v>#REF!</v>
      </c>
      <c r="I8" s="19" t="e">
        <f>#REF!</f>
        <v>#REF!</v>
      </c>
      <c r="J8" s="19" t="e">
        <f>#REF!</f>
        <v>#REF!</v>
      </c>
      <c r="K8" s="19" t="e">
        <f>#REF!</f>
        <v>#REF!</v>
      </c>
      <c r="L8" s="19" t="e">
        <f>#REF!</f>
        <v>#REF!</v>
      </c>
      <c r="M8" s="19" t="e">
        <f>#REF!</f>
        <v>#REF!</v>
      </c>
      <c r="N8" s="19" t="e">
        <f>#REF!</f>
        <v>#REF!</v>
      </c>
      <c r="O8" s="19" t="e">
        <f>#REF!</f>
        <v>#REF!</v>
      </c>
      <c r="P8" s="19" t="e">
        <f>#REF!</f>
        <v>#REF!</v>
      </c>
      <c r="Q8" s="19" t="e">
        <f>#REF!</f>
        <v>#REF!</v>
      </c>
      <c r="R8" s="19" t="e">
        <f>#REF!</f>
        <v>#REF!</v>
      </c>
      <c r="S8" s="19" t="e">
        <f>#REF!</f>
        <v>#REF!</v>
      </c>
      <c r="T8" s="19" t="e">
        <f>#REF!</f>
        <v>#REF!</v>
      </c>
      <c r="U8" s="19" t="e">
        <f>#REF!</f>
        <v>#REF!</v>
      </c>
      <c r="V8" s="19" t="e">
        <f>#REF!</f>
        <v>#REF!</v>
      </c>
      <c r="W8" s="19" t="e">
        <f>#REF!</f>
        <v>#REF!</v>
      </c>
      <c r="X8" s="19" t="e">
        <f>#REF!</f>
        <v>#REF!</v>
      </c>
      <c r="Y8" s="19" t="e">
        <f>#REF!</f>
        <v>#REF!</v>
      </c>
      <c r="Z8" s="19" t="e">
        <f>#REF!</f>
        <v>#REF!</v>
      </c>
      <c r="AA8" s="19" t="e">
        <f>#REF!</f>
        <v>#REF!</v>
      </c>
      <c r="AB8" s="19" t="e">
        <f>#REF!</f>
        <v>#REF!</v>
      </c>
      <c r="AC8" s="19" t="e">
        <f>'Reference Value Summary'!#REF!</f>
        <v>#REF!</v>
      </c>
      <c r="AD8" s="19" t="e">
        <f>'Reference Value Summary'!#REF!</f>
        <v>#REF!</v>
      </c>
      <c r="AE8" s="19" t="e">
        <f>'Reference Value Summary'!#REF!</f>
        <v>#REF!</v>
      </c>
      <c r="AF8" s="19" t="e">
        <f>'Reference Value Summary'!#REF!</f>
        <v>#REF!</v>
      </c>
      <c r="AG8" s="19" t="e">
        <f>'Reference Value Summary'!#REF!</f>
        <v>#REF!</v>
      </c>
      <c r="AH8" s="19" t="e">
        <f>'Reference Value Summary'!#REF!</f>
        <v>#REF!</v>
      </c>
      <c r="AI8" s="19" t="e">
        <f>'Reference Value Summary'!#REF!</f>
        <v>#REF!</v>
      </c>
      <c r="AJ8" s="19">
        <f>'Reference Value Summary'!$B$4</f>
        <v>0</v>
      </c>
      <c r="AK8" s="19">
        <f>'Reference Value Summary'!$B$5</f>
        <v>0</v>
      </c>
      <c r="AL8" s="19" t="str">
        <f>'Reference Value Summary'!$B$6</f>
        <v/>
      </c>
      <c r="AM8" s="22" t="s">
        <v>108</v>
      </c>
      <c r="AN8" s="22" t="s">
        <v>27</v>
      </c>
      <c r="AO8" s="22" t="s">
        <v>155</v>
      </c>
      <c r="AP8" s="19">
        <f>'(C) Comparison to Reference'!E27</f>
        <v>2.67</v>
      </c>
      <c r="AQ8" s="19">
        <f>'(C) Comparison to Reference'!F27</f>
        <v>0</v>
      </c>
      <c r="AR8" s="19" t="str">
        <f>'(C) Comparison to Reference'!M27</f>
        <v/>
      </c>
      <c r="AS8" s="19">
        <f>'(C) Comparison to Reference'!H27</f>
        <v>0</v>
      </c>
      <c r="AT8" s="19">
        <f>'(C) Comparison to Reference'!J27</f>
        <v>0</v>
      </c>
      <c r="AU8" s="19" t="str">
        <f>'(C) Comparison to Reference'!L27</f>
        <v/>
      </c>
      <c r="AV8" s="19" t="e">
        <f>#REF!</f>
        <v>#REF!</v>
      </c>
      <c r="AW8" s="19" t="e">
        <f>#REF!</f>
        <v>#REF!</v>
      </c>
      <c r="AX8" s="19" t="e">
        <f>#REF!</f>
        <v>#REF!</v>
      </c>
      <c r="AY8" s="19" t="e">
        <f>#REF!</f>
        <v>#REF!</v>
      </c>
      <c r="AZ8" s="19" t="e">
        <f>#REF!</f>
        <v>#REF!</v>
      </c>
      <c r="BA8" s="19" t="str">
        <f>VLOOKUP(AP8,Database!$G$2:$H$139,2,FALSE)</f>
        <v>ICE V3.0</v>
      </c>
    </row>
    <row r="9" spans="1:53" x14ac:dyDescent="0.25">
      <c r="A9" s="19" t="e">
        <f t="shared" si="0"/>
        <v>#REF!</v>
      </c>
      <c r="B9" s="19" t="e">
        <f>#REF!</f>
        <v>#REF!</v>
      </c>
      <c r="C9" s="19" t="e">
        <f>#REF!</f>
        <v>#REF!</v>
      </c>
      <c r="D9" s="19" t="e">
        <f>#REF!</f>
        <v>#REF!</v>
      </c>
      <c r="E9" s="114" t="e">
        <f>#REF!</f>
        <v>#REF!</v>
      </c>
      <c r="F9" s="19" t="e">
        <f>#REF!</f>
        <v>#REF!</v>
      </c>
      <c r="G9" s="19" t="e">
        <f>#REF!</f>
        <v>#REF!</v>
      </c>
      <c r="H9" s="19" t="e">
        <f>#REF!</f>
        <v>#REF!</v>
      </c>
      <c r="I9" s="19" t="e">
        <f>#REF!</f>
        <v>#REF!</v>
      </c>
      <c r="J9" s="19" t="e">
        <f>#REF!</f>
        <v>#REF!</v>
      </c>
      <c r="K9" s="19" t="e">
        <f>#REF!</f>
        <v>#REF!</v>
      </c>
      <c r="L9" s="19" t="e">
        <f>#REF!</f>
        <v>#REF!</v>
      </c>
      <c r="M9" s="19" t="e">
        <f>#REF!</f>
        <v>#REF!</v>
      </c>
      <c r="N9" s="19" t="e">
        <f>#REF!</f>
        <v>#REF!</v>
      </c>
      <c r="O9" s="19" t="e">
        <f>#REF!</f>
        <v>#REF!</v>
      </c>
      <c r="P9" s="19" t="e">
        <f>#REF!</f>
        <v>#REF!</v>
      </c>
      <c r="Q9" s="19" t="e">
        <f>#REF!</f>
        <v>#REF!</v>
      </c>
      <c r="R9" s="19" t="e">
        <f>#REF!</f>
        <v>#REF!</v>
      </c>
      <c r="S9" s="19" t="e">
        <f>#REF!</f>
        <v>#REF!</v>
      </c>
      <c r="T9" s="19" t="e">
        <f>#REF!</f>
        <v>#REF!</v>
      </c>
      <c r="U9" s="19" t="e">
        <f>#REF!</f>
        <v>#REF!</v>
      </c>
      <c r="V9" s="19" t="e">
        <f>#REF!</f>
        <v>#REF!</v>
      </c>
      <c r="W9" s="19" t="e">
        <f>#REF!</f>
        <v>#REF!</v>
      </c>
      <c r="X9" s="19" t="e">
        <f>#REF!</f>
        <v>#REF!</v>
      </c>
      <c r="Y9" s="19" t="e">
        <f>#REF!</f>
        <v>#REF!</v>
      </c>
      <c r="Z9" s="19" t="e">
        <f>#REF!</f>
        <v>#REF!</v>
      </c>
      <c r="AA9" s="19" t="e">
        <f>#REF!</f>
        <v>#REF!</v>
      </c>
      <c r="AB9" s="19" t="e">
        <f>#REF!</f>
        <v>#REF!</v>
      </c>
      <c r="AC9" s="19" t="e">
        <f>'Reference Value Summary'!#REF!</f>
        <v>#REF!</v>
      </c>
      <c r="AD9" s="19" t="e">
        <f>'Reference Value Summary'!#REF!</f>
        <v>#REF!</v>
      </c>
      <c r="AE9" s="19" t="e">
        <f>'Reference Value Summary'!#REF!</f>
        <v>#REF!</v>
      </c>
      <c r="AF9" s="19" t="e">
        <f>'Reference Value Summary'!#REF!</f>
        <v>#REF!</v>
      </c>
      <c r="AG9" s="19" t="e">
        <f>'Reference Value Summary'!#REF!</f>
        <v>#REF!</v>
      </c>
      <c r="AH9" s="19" t="e">
        <f>'Reference Value Summary'!#REF!</f>
        <v>#REF!</v>
      </c>
      <c r="AI9" s="19" t="e">
        <f>'Reference Value Summary'!#REF!</f>
        <v>#REF!</v>
      </c>
      <c r="AJ9" s="19">
        <f>'Reference Value Summary'!$B$4</f>
        <v>0</v>
      </c>
      <c r="AK9" s="19">
        <f>'Reference Value Summary'!$B$5</f>
        <v>0</v>
      </c>
      <c r="AL9" s="19" t="str">
        <f>'Reference Value Summary'!$B$6</f>
        <v/>
      </c>
      <c r="AM9" s="22" t="s">
        <v>108</v>
      </c>
      <c r="AN9" s="22" t="s">
        <v>28</v>
      </c>
      <c r="AO9" s="22" t="s">
        <v>29</v>
      </c>
      <c r="AP9" s="19">
        <f>'(C) Comparison to Reference'!E29</f>
        <v>0.91200000000000003</v>
      </c>
      <c r="AQ9" s="19">
        <f>'(C) Comparison to Reference'!F29</f>
        <v>0</v>
      </c>
      <c r="AR9" s="19" t="str">
        <f>'(C) Comparison to Reference'!M29</f>
        <v/>
      </c>
      <c r="AS9" s="19">
        <f>'(C) Comparison to Reference'!H29</f>
        <v>0</v>
      </c>
      <c r="AT9" s="19">
        <f>'(C) Comparison to Reference'!J29</f>
        <v>0</v>
      </c>
      <c r="AU9" s="19" t="str">
        <f>'(C) Comparison to Reference'!L29</f>
        <v/>
      </c>
      <c r="AV9" s="19" t="e">
        <f>#REF!</f>
        <v>#REF!</v>
      </c>
      <c r="AW9" s="19" t="e">
        <f>#REF!</f>
        <v>#REF!</v>
      </c>
      <c r="AX9" s="19" t="e">
        <f>#REF!</f>
        <v>#REF!</v>
      </c>
      <c r="AY9" s="19" t="e">
        <f>#REF!</f>
        <v>#REF!</v>
      </c>
      <c r="AZ9" s="19" t="e">
        <f>#REF!</f>
        <v>#REF!</v>
      </c>
      <c r="BA9" s="19" t="str">
        <f>VLOOKUP(AP9,Database!$G$2:$H$139,2,FALSE)</f>
        <v>ICE V3.0</v>
      </c>
    </row>
    <row r="10" spans="1:53" ht="30" x14ac:dyDescent="0.25">
      <c r="A10" s="19" t="e">
        <f t="shared" si="0"/>
        <v>#REF!</v>
      </c>
      <c r="B10" s="19" t="e">
        <f>#REF!</f>
        <v>#REF!</v>
      </c>
      <c r="C10" s="19" t="e">
        <f>#REF!</f>
        <v>#REF!</v>
      </c>
      <c r="D10" s="19" t="e">
        <f>#REF!</f>
        <v>#REF!</v>
      </c>
      <c r="E10" s="114" t="e">
        <f>#REF!</f>
        <v>#REF!</v>
      </c>
      <c r="F10" s="19" t="e">
        <f>#REF!</f>
        <v>#REF!</v>
      </c>
      <c r="G10" s="19" t="e">
        <f>#REF!</f>
        <v>#REF!</v>
      </c>
      <c r="H10" s="19" t="e">
        <f>#REF!</f>
        <v>#REF!</v>
      </c>
      <c r="I10" s="19" t="e">
        <f>#REF!</f>
        <v>#REF!</v>
      </c>
      <c r="J10" s="19" t="e">
        <f>#REF!</f>
        <v>#REF!</v>
      </c>
      <c r="K10" s="19" t="e">
        <f>#REF!</f>
        <v>#REF!</v>
      </c>
      <c r="L10" s="19" t="e">
        <f>#REF!</f>
        <v>#REF!</v>
      </c>
      <c r="M10" s="19" t="e">
        <f>#REF!</f>
        <v>#REF!</v>
      </c>
      <c r="N10" s="19" t="e">
        <f>#REF!</f>
        <v>#REF!</v>
      </c>
      <c r="O10" s="19" t="e">
        <f>#REF!</f>
        <v>#REF!</v>
      </c>
      <c r="P10" s="19" t="e">
        <f>#REF!</f>
        <v>#REF!</v>
      </c>
      <c r="Q10" s="19" t="e">
        <f>#REF!</f>
        <v>#REF!</v>
      </c>
      <c r="R10" s="19" t="e">
        <f>#REF!</f>
        <v>#REF!</v>
      </c>
      <c r="S10" s="19" t="e">
        <f>#REF!</f>
        <v>#REF!</v>
      </c>
      <c r="T10" s="19" t="e">
        <f>#REF!</f>
        <v>#REF!</v>
      </c>
      <c r="U10" s="19" t="e">
        <f>#REF!</f>
        <v>#REF!</v>
      </c>
      <c r="V10" s="19" t="e">
        <f>#REF!</f>
        <v>#REF!</v>
      </c>
      <c r="W10" s="19" t="e">
        <f>#REF!</f>
        <v>#REF!</v>
      </c>
      <c r="X10" s="19" t="e">
        <f>#REF!</f>
        <v>#REF!</v>
      </c>
      <c r="Y10" s="19" t="e">
        <f>#REF!</f>
        <v>#REF!</v>
      </c>
      <c r="Z10" s="19" t="e">
        <f>#REF!</f>
        <v>#REF!</v>
      </c>
      <c r="AA10" s="19" t="e">
        <f>#REF!</f>
        <v>#REF!</v>
      </c>
      <c r="AB10" s="19" t="e">
        <f>#REF!</f>
        <v>#REF!</v>
      </c>
      <c r="AC10" s="19" t="e">
        <f>'Reference Value Summary'!#REF!</f>
        <v>#REF!</v>
      </c>
      <c r="AD10" s="19" t="e">
        <f>'Reference Value Summary'!#REF!</f>
        <v>#REF!</v>
      </c>
      <c r="AE10" s="19" t="e">
        <f>'Reference Value Summary'!#REF!</f>
        <v>#REF!</v>
      </c>
      <c r="AF10" s="19" t="e">
        <f>'Reference Value Summary'!#REF!</f>
        <v>#REF!</v>
      </c>
      <c r="AG10" s="19" t="e">
        <f>'Reference Value Summary'!#REF!</f>
        <v>#REF!</v>
      </c>
      <c r="AH10" s="19" t="e">
        <f>'Reference Value Summary'!#REF!</f>
        <v>#REF!</v>
      </c>
      <c r="AI10" s="19" t="e">
        <f>'Reference Value Summary'!#REF!</f>
        <v>#REF!</v>
      </c>
      <c r="AJ10" s="19">
        <f>'Reference Value Summary'!$B$4</f>
        <v>0</v>
      </c>
      <c r="AK10" s="19">
        <f>'Reference Value Summary'!$B$5</f>
        <v>0</v>
      </c>
      <c r="AL10" s="19" t="str">
        <f>'Reference Value Summary'!$B$6</f>
        <v/>
      </c>
      <c r="AM10" s="22" t="s">
        <v>108</v>
      </c>
      <c r="AN10" s="22" t="s">
        <v>28</v>
      </c>
      <c r="AO10" s="22" t="s">
        <v>38</v>
      </c>
      <c r="AP10" s="19">
        <f>'(C) Comparison to Reference'!E30</f>
        <v>4.4091999999999999E-2</v>
      </c>
      <c r="AQ10" s="19">
        <f>'(C) Comparison to Reference'!F30</f>
        <v>0</v>
      </c>
      <c r="AR10" s="19" t="str">
        <f>'(C) Comparison to Reference'!M30</f>
        <v/>
      </c>
      <c r="AS10" s="19">
        <f>'(C) Comparison to Reference'!H30</f>
        <v>0</v>
      </c>
      <c r="AT10" s="19">
        <f>'(C) Comparison to Reference'!J30</f>
        <v>0</v>
      </c>
      <c r="AU10" s="19" t="str">
        <f>'(C) Comparison to Reference'!L30</f>
        <v/>
      </c>
      <c r="AV10" s="19" t="e">
        <f>#REF!</f>
        <v>#REF!</v>
      </c>
      <c r="AW10" s="19" t="e">
        <f>#REF!</f>
        <v>#REF!</v>
      </c>
      <c r="AX10" s="19" t="e">
        <f>#REF!</f>
        <v>#REF!</v>
      </c>
      <c r="AY10" s="19" t="e">
        <f>#REF!</f>
        <v>#REF!</v>
      </c>
      <c r="AZ10" s="19" t="e">
        <f>#REF!</f>
        <v>#REF!</v>
      </c>
      <c r="BA10" s="19" t="str">
        <f>VLOOKUP(AP10,Database!$G$2:$H$139,2,FALSE)</f>
        <v>US Environmental Protection Agency</v>
      </c>
    </row>
    <row r="11" spans="1:53" ht="45" x14ac:dyDescent="0.25">
      <c r="A11" s="19" t="e">
        <f t="shared" si="0"/>
        <v>#REF!</v>
      </c>
      <c r="B11" s="19" t="e">
        <f>#REF!</f>
        <v>#REF!</v>
      </c>
      <c r="C11" s="19" t="e">
        <f>#REF!</f>
        <v>#REF!</v>
      </c>
      <c r="D11" s="19" t="e">
        <f>#REF!</f>
        <v>#REF!</v>
      </c>
      <c r="E11" s="114" t="e">
        <f>#REF!</f>
        <v>#REF!</v>
      </c>
      <c r="F11" s="19" t="e">
        <f>#REF!</f>
        <v>#REF!</v>
      </c>
      <c r="G11" s="19" t="e">
        <f>#REF!</f>
        <v>#REF!</v>
      </c>
      <c r="H11" s="19" t="e">
        <f>#REF!</f>
        <v>#REF!</v>
      </c>
      <c r="I11" s="19" t="e">
        <f>#REF!</f>
        <v>#REF!</v>
      </c>
      <c r="J11" s="19" t="e">
        <f>#REF!</f>
        <v>#REF!</v>
      </c>
      <c r="K11" s="19" t="e">
        <f>#REF!</f>
        <v>#REF!</v>
      </c>
      <c r="L11" s="19" t="e">
        <f>#REF!</f>
        <v>#REF!</v>
      </c>
      <c r="M11" s="19" t="e">
        <f>#REF!</f>
        <v>#REF!</v>
      </c>
      <c r="N11" s="19" t="e">
        <f>#REF!</f>
        <v>#REF!</v>
      </c>
      <c r="O11" s="19" t="e">
        <f>#REF!</f>
        <v>#REF!</v>
      </c>
      <c r="P11" s="19" t="e">
        <f>#REF!</f>
        <v>#REF!</v>
      </c>
      <c r="Q11" s="19" t="e">
        <f>#REF!</f>
        <v>#REF!</v>
      </c>
      <c r="R11" s="19" t="e">
        <f>#REF!</f>
        <v>#REF!</v>
      </c>
      <c r="S11" s="19" t="e">
        <f>#REF!</f>
        <v>#REF!</v>
      </c>
      <c r="T11" s="19" t="e">
        <f>#REF!</f>
        <v>#REF!</v>
      </c>
      <c r="U11" s="19" t="e">
        <f>#REF!</f>
        <v>#REF!</v>
      </c>
      <c r="V11" s="19" t="e">
        <f>#REF!</f>
        <v>#REF!</v>
      </c>
      <c r="W11" s="19" t="e">
        <f>#REF!</f>
        <v>#REF!</v>
      </c>
      <c r="X11" s="19" t="e">
        <f>#REF!</f>
        <v>#REF!</v>
      </c>
      <c r="Y11" s="19" t="e">
        <f>#REF!</f>
        <v>#REF!</v>
      </c>
      <c r="Z11" s="19" t="e">
        <f>#REF!</f>
        <v>#REF!</v>
      </c>
      <c r="AA11" s="19" t="e">
        <f>#REF!</f>
        <v>#REF!</v>
      </c>
      <c r="AB11" s="19" t="e">
        <f>#REF!</f>
        <v>#REF!</v>
      </c>
      <c r="AC11" s="19" t="e">
        <f>'Reference Value Summary'!#REF!</f>
        <v>#REF!</v>
      </c>
      <c r="AD11" s="19" t="e">
        <f>'Reference Value Summary'!#REF!</f>
        <v>#REF!</v>
      </c>
      <c r="AE11" s="19" t="e">
        <f>'Reference Value Summary'!#REF!</f>
        <v>#REF!</v>
      </c>
      <c r="AF11" s="19" t="e">
        <f>'Reference Value Summary'!#REF!</f>
        <v>#REF!</v>
      </c>
      <c r="AG11" s="19" t="e">
        <f>'Reference Value Summary'!#REF!</f>
        <v>#REF!</v>
      </c>
      <c r="AH11" s="19" t="e">
        <f>'Reference Value Summary'!#REF!</f>
        <v>#REF!</v>
      </c>
      <c r="AI11" s="19" t="e">
        <f>'Reference Value Summary'!#REF!</f>
        <v>#REF!</v>
      </c>
      <c r="AJ11" s="19">
        <f>'Reference Value Summary'!$B$4</f>
        <v>0</v>
      </c>
      <c r="AK11" s="19">
        <f>'Reference Value Summary'!$B$5</f>
        <v>0</v>
      </c>
      <c r="AL11" s="19" t="str">
        <f>'Reference Value Summary'!$B$6</f>
        <v/>
      </c>
      <c r="AM11" s="22" t="s">
        <v>108</v>
      </c>
      <c r="AN11" s="22" t="s">
        <v>28</v>
      </c>
      <c r="AO11" s="22" t="s">
        <v>33</v>
      </c>
      <c r="AP11" s="19">
        <f>'(C) Comparison to Reference'!E31</f>
        <v>6.7000000000000004E-2</v>
      </c>
      <c r="AQ11" s="19">
        <f>'(C) Comparison to Reference'!F31</f>
        <v>0</v>
      </c>
      <c r="AR11" s="19" t="str">
        <f>'(C) Comparison to Reference'!M31</f>
        <v/>
      </c>
      <c r="AS11" s="19">
        <f>'(C) Comparison to Reference'!H31</f>
        <v>0</v>
      </c>
      <c r="AT11" s="19">
        <f>'(C) Comparison to Reference'!J31</f>
        <v>0</v>
      </c>
      <c r="AU11" s="19" t="str">
        <f>'(C) Comparison to Reference'!L31</f>
        <v/>
      </c>
      <c r="AV11" s="19" t="e">
        <f>#REF!</f>
        <v>#REF!</v>
      </c>
      <c r="AW11" s="19" t="e">
        <f>#REF!</f>
        <v>#REF!</v>
      </c>
      <c r="AX11" s="19" t="e">
        <f>#REF!</f>
        <v>#REF!</v>
      </c>
      <c r="AY11" s="19" t="e">
        <f>#REF!</f>
        <v>#REF!</v>
      </c>
      <c r="AZ11" s="19" t="e">
        <f>#REF!</f>
        <v>#REF!</v>
      </c>
      <c r="BA11" s="19" t="str">
        <f>VLOOKUP(AP11,Database!$G$2:$H$139,2,FALSE)</f>
        <v xml:space="preserve">MPA - Embodied CO2e of UK cement, additions and cementitious material  </v>
      </c>
    </row>
    <row r="12" spans="1:53" x14ac:dyDescent="0.25">
      <c r="A12" s="19" t="e">
        <f t="shared" si="0"/>
        <v>#REF!</v>
      </c>
      <c r="B12" s="19" t="e">
        <f>#REF!</f>
        <v>#REF!</v>
      </c>
      <c r="C12" s="19" t="e">
        <f>#REF!</f>
        <v>#REF!</v>
      </c>
      <c r="D12" s="19" t="e">
        <f>#REF!</f>
        <v>#REF!</v>
      </c>
      <c r="E12" s="114" t="e">
        <f>#REF!</f>
        <v>#REF!</v>
      </c>
      <c r="F12" s="19" t="e">
        <f>#REF!</f>
        <v>#REF!</v>
      </c>
      <c r="G12" s="19" t="e">
        <f>#REF!</f>
        <v>#REF!</v>
      </c>
      <c r="H12" s="19" t="e">
        <f>#REF!</f>
        <v>#REF!</v>
      </c>
      <c r="I12" s="19" t="e">
        <f>#REF!</f>
        <v>#REF!</v>
      </c>
      <c r="J12" s="19" t="e">
        <f>#REF!</f>
        <v>#REF!</v>
      </c>
      <c r="K12" s="19" t="e">
        <f>#REF!</f>
        <v>#REF!</v>
      </c>
      <c r="L12" s="19" t="e">
        <f>#REF!</f>
        <v>#REF!</v>
      </c>
      <c r="M12" s="19" t="e">
        <f>#REF!</f>
        <v>#REF!</v>
      </c>
      <c r="N12" s="19" t="e">
        <f>#REF!</f>
        <v>#REF!</v>
      </c>
      <c r="O12" s="19" t="e">
        <f>#REF!</f>
        <v>#REF!</v>
      </c>
      <c r="P12" s="19" t="e">
        <f>#REF!</f>
        <v>#REF!</v>
      </c>
      <c r="Q12" s="19" t="e">
        <f>#REF!</f>
        <v>#REF!</v>
      </c>
      <c r="R12" s="19" t="e">
        <f>#REF!</f>
        <v>#REF!</v>
      </c>
      <c r="S12" s="19" t="e">
        <f>#REF!</f>
        <v>#REF!</v>
      </c>
      <c r="T12" s="19" t="e">
        <f>#REF!</f>
        <v>#REF!</v>
      </c>
      <c r="U12" s="19" t="e">
        <f>#REF!</f>
        <v>#REF!</v>
      </c>
      <c r="V12" s="19" t="e">
        <f>#REF!</f>
        <v>#REF!</v>
      </c>
      <c r="W12" s="19" t="e">
        <f>#REF!</f>
        <v>#REF!</v>
      </c>
      <c r="X12" s="19" t="e">
        <f>#REF!</f>
        <v>#REF!</v>
      </c>
      <c r="Y12" s="19" t="e">
        <f>#REF!</f>
        <v>#REF!</v>
      </c>
      <c r="Z12" s="19" t="e">
        <f>#REF!</f>
        <v>#REF!</v>
      </c>
      <c r="AA12" s="19" t="e">
        <f>#REF!</f>
        <v>#REF!</v>
      </c>
      <c r="AB12" s="19" t="e">
        <f>#REF!</f>
        <v>#REF!</v>
      </c>
      <c r="AC12" s="19" t="e">
        <f>'Reference Value Summary'!#REF!</f>
        <v>#REF!</v>
      </c>
      <c r="AD12" s="19" t="e">
        <f>'Reference Value Summary'!#REF!</f>
        <v>#REF!</v>
      </c>
      <c r="AE12" s="19" t="e">
        <f>'Reference Value Summary'!#REF!</f>
        <v>#REF!</v>
      </c>
      <c r="AF12" s="19" t="e">
        <f>'Reference Value Summary'!#REF!</f>
        <v>#REF!</v>
      </c>
      <c r="AG12" s="19" t="e">
        <f>'Reference Value Summary'!#REF!</f>
        <v>#REF!</v>
      </c>
      <c r="AH12" s="19" t="e">
        <f>'Reference Value Summary'!#REF!</f>
        <v>#REF!</v>
      </c>
      <c r="AI12" s="19" t="e">
        <f>'Reference Value Summary'!#REF!</f>
        <v>#REF!</v>
      </c>
      <c r="AJ12" s="19">
        <f>'Reference Value Summary'!$B$4</f>
        <v>0</v>
      </c>
      <c r="AK12" s="19">
        <f>'Reference Value Summary'!$B$5</f>
        <v>0</v>
      </c>
      <c r="AL12" s="19" t="str">
        <f>'Reference Value Summary'!$B$6</f>
        <v/>
      </c>
      <c r="AM12" s="22" t="s">
        <v>108</v>
      </c>
      <c r="AN12" s="22" t="s">
        <v>28</v>
      </c>
      <c r="AO12" s="22" t="s">
        <v>37</v>
      </c>
      <c r="AP12" s="19">
        <f>'(C) Comparison to Reference'!E32</f>
        <v>0.09</v>
      </c>
      <c r="AQ12" s="19">
        <f>'(C) Comparison to Reference'!F32</f>
        <v>0</v>
      </c>
      <c r="AR12" s="19" t="str">
        <f>'(C) Comparison to Reference'!M32</f>
        <v/>
      </c>
      <c r="AS12" s="19">
        <f>'(C) Comparison to Reference'!H32</f>
        <v>0</v>
      </c>
      <c r="AT12" s="19">
        <f>'(C) Comparison to Reference'!J32</f>
        <v>0</v>
      </c>
      <c r="AU12" s="19" t="str">
        <f>'(C) Comparison to Reference'!L32</f>
        <v/>
      </c>
      <c r="AV12" s="19" t="e">
        <f>#REF!</f>
        <v>#REF!</v>
      </c>
      <c r="AW12" s="19" t="e">
        <f>#REF!</f>
        <v>#REF!</v>
      </c>
      <c r="AX12" s="19" t="e">
        <f>#REF!</f>
        <v>#REF!</v>
      </c>
      <c r="AY12" s="19" t="e">
        <f>#REF!</f>
        <v>#REF!</v>
      </c>
      <c r="AZ12" s="19" t="e">
        <f>#REF!</f>
        <v>#REF!</v>
      </c>
      <c r="BA12" s="19" t="str">
        <f>VLOOKUP(AP12,Database!$G$2:$H$139,2,FALSE)</f>
        <v>ICE V2.0</v>
      </c>
    </row>
    <row r="13" spans="1:53" ht="45" x14ac:dyDescent="0.25">
      <c r="A13" s="19" t="e">
        <f t="shared" si="0"/>
        <v>#REF!</v>
      </c>
      <c r="B13" s="19" t="e">
        <f>#REF!</f>
        <v>#REF!</v>
      </c>
      <c r="C13" s="19" t="e">
        <f>#REF!</f>
        <v>#REF!</v>
      </c>
      <c r="D13" s="19" t="e">
        <f>#REF!</f>
        <v>#REF!</v>
      </c>
      <c r="E13" s="114" t="e">
        <f>#REF!</f>
        <v>#REF!</v>
      </c>
      <c r="F13" s="19" t="e">
        <f>#REF!</f>
        <v>#REF!</v>
      </c>
      <c r="G13" s="19" t="e">
        <f>#REF!</f>
        <v>#REF!</v>
      </c>
      <c r="H13" s="19" t="e">
        <f>#REF!</f>
        <v>#REF!</v>
      </c>
      <c r="I13" s="19" t="e">
        <f>#REF!</f>
        <v>#REF!</v>
      </c>
      <c r="J13" s="19" t="e">
        <f>#REF!</f>
        <v>#REF!</v>
      </c>
      <c r="K13" s="19" t="e">
        <f>#REF!</f>
        <v>#REF!</v>
      </c>
      <c r="L13" s="19" t="e">
        <f>#REF!</f>
        <v>#REF!</v>
      </c>
      <c r="M13" s="19" t="e">
        <f>#REF!</f>
        <v>#REF!</v>
      </c>
      <c r="N13" s="19" t="e">
        <f>#REF!</f>
        <v>#REF!</v>
      </c>
      <c r="O13" s="19" t="e">
        <f>#REF!</f>
        <v>#REF!</v>
      </c>
      <c r="P13" s="19" t="e">
        <f>#REF!</f>
        <v>#REF!</v>
      </c>
      <c r="Q13" s="19" t="e">
        <f>#REF!</f>
        <v>#REF!</v>
      </c>
      <c r="R13" s="19" t="e">
        <f>#REF!</f>
        <v>#REF!</v>
      </c>
      <c r="S13" s="19" t="e">
        <f>#REF!</f>
        <v>#REF!</v>
      </c>
      <c r="T13" s="19" t="e">
        <f>#REF!</f>
        <v>#REF!</v>
      </c>
      <c r="U13" s="19" t="e">
        <f>#REF!</f>
        <v>#REF!</v>
      </c>
      <c r="V13" s="19" t="e">
        <f>#REF!</f>
        <v>#REF!</v>
      </c>
      <c r="W13" s="19" t="e">
        <f>#REF!</f>
        <v>#REF!</v>
      </c>
      <c r="X13" s="19" t="e">
        <f>#REF!</f>
        <v>#REF!</v>
      </c>
      <c r="Y13" s="19" t="e">
        <f>#REF!</f>
        <v>#REF!</v>
      </c>
      <c r="Z13" s="19" t="e">
        <f>#REF!</f>
        <v>#REF!</v>
      </c>
      <c r="AA13" s="19" t="e">
        <f>#REF!</f>
        <v>#REF!</v>
      </c>
      <c r="AB13" s="19" t="e">
        <f>#REF!</f>
        <v>#REF!</v>
      </c>
      <c r="AC13" s="19" t="e">
        <f>'Reference Value Summary'!#REF!</f>
        <v>#REF!</v>
      </c>
      <c r="AD13" s="19" t="e">
        <f>'Reference Value Summary'!#REF!</f>
        <v>#REF!</v>
      </c>
      <c r="AE13" s="19" t="e">
        <f>'Reference Value Summary'!#REF!</f>
        <v>#REF!</v>
      </c>
      <c r="AF13" s="19" t="e">
        <f>'Reference Value Summary'!#REF!</f>
        <v>#REF!</v>
      </c>
      <c r="AG13" s="19" t="e">
        <f>'Reference Value Summary'!#REF!</f>
        <v>#REF!</v>
      </c>
      <c r="AH13" s="19" t="e">
        <f>'Reference Value Summary'!#REF!</f>
        <v>#REF!</v>
      </c>
      <c r="AI13" s="19" t="e">
        <f>'Reference Value Summary'!#REF!</f>
        <v>#REF!</v>
      </c>
      <c r="AJ13" s="19">
        <f>'Reference Value Summary'!$B$4</f>
        <v>0</v>
      </c>
      <c r="AK13" s="19">
        <f>'Reference Value Summary'!$B$5</f>
        <v>0</v>
      </c>
      <c r="AL13" s="19" t="str">
        <f>'Reference Value Summary'!$B$6</f>
        <v/>
      </c>
      <c r="AM13" s="22" t="s">
        <v>108</v>
      </c>
      <c r="AN13" s="22" t="s">
        <v>28</v>
      </c>
      <c r="AO13" s="22" t="s">
        <v>35</v>
      </c>
      <c r="AP13" s="19">
        <f>'(C) Comparison to Reference'!E33</f>
        <v>7.4999999999999997E-2</v>
      </c>
      <c r="AQ13" s="19">
        <f>'(C) Comparison to Reference'!F33</f>
        <v>0</v>
      </c>
      <c r="AR13" s="19" t="str">
        <f>'(C) Comparison to Reference'!M33</f>
        <v/>
      </c>
      <c r="AS13" s="19">
        <f>'(C) Comparison to Reference'!H33</f>
        <v>0</v>
      </c>
      <c r="AT13" s="19">
        <f>'(C) Comparison to Reference'!J33</f>
        <v>0</v>
      </c>
      <c r="AU13" s="19" t="str">
        <f>'(C) Comparison to Reference'!L33</f>
        <v/>
      </c>
      <c r="AV13" s="19" t="e">
        <f>#REF!</f>
        <v>#REF!</v>
      </c>
      <c r="AW13" s="19" t="e">
        <f>#REF!</f>
        <v>#REF!</v>
      </c>
      <c r="AX13" s="19" t="e">
        <f>#REF!</f>
        <v>#REF!</v>
      </c>
      <c r="AY13" s="19" t="e">
        <f>#REF!</f>
        <v>#REF!</v>
      </c>
      <c r="AZ13" s="19" t="e">
        <f>#REF!</f>
        <v>#REF!</v>
      </c>
      <c r="BA13" s="19" t="str">
        <f>VLOOKUP(AP13,Database!$G$2:$H$139,2,FALSE)</f>
        <v xml:space="preserve">MPA - Embodied CO2e of UK cement, additions and cementitious material  </v>
      </c>
    </row>
    <row r="14" spans="1:53" ht="60" x14ac:dyDescent="0.25">
      <c r="A14" s="19" t="e">
        <f t="shared" si="0"/>
        <v>#REF!</v>
      </c>
      <c r="B14" s="19" t="e">
        <f>#REF!</f>
        <v>#REF!</v>
      </c>
      <c r="C14" s="19" t="e">
        <f>#REF!</f>
        <v>#REF!</v>
      </c>
      <c r="D14" s="19" t="e">
        <f>#REF!</f>
        <v>#REF!</v>
      </c>
      <c r="E14" s="114" t="e">
        <f>#REF!</f>
        <v>#REF!</v>
      </c>
      <c r="F14" s="19" t="e">
        <f>#REF!</f>
        <v>#REF!</v>
      </c>
      <c r="G14" s="19" t="e">
        <f>#REF!</f>
        <v>#REF!</v>
      </c>
      <c r="H14" s="19" t="e">
        <f>#REF!</f>
        <v>#REF!</v>
      </c>
      <c r="I14" s="19" t="e">
        <f>#REF!</f>
        <v>#REF!</v>
      </c>
      <c r="J14" s="19" t="e">
        <f>#REF!</f>
        <v>#REF!</v>
      </c>
      <c r="K14" s="19" t="e">
        <f>#REF!</f>
        <v>#REF!</v>
      </c>
      <c r="L14" s="19" t="e">
        <f>#REF!</f>
        <v>#REF!</v>
      </c>
      <c r="M14" s="19" t="e">
        <f>#REF!</f>
        <v>#REF!</v>
      </c>
      <c r="N14" s="19" t="e">
        <f>#REF!</f>
        <v>#REF!</v>
      </c>
      <c r="O14" s="19" t="e">
        <f>#REF!</f>
        <v>#REF!</v>
      </c>
      <c r="P14" s="19" t="e">
        <f>#REF!</f>
        <v>#REF!</v>
      </c>
      <c r="Q14" s="19" t="e">
        <f>#REF!</f>
        <v>#REF!</v>
      </c>
      <c r="R14" s="19" t="e">
        <f>#REF!</f>
        <v>#REF!</v>
      </c>
      <c r="S14" s="19" t="e">
        <f>#REF!</f>
        <v>#REF!</v>
      </c>
      <c r="T14" s="19" t="e">
        <f>#REF!</f>
        <v>#REF!</v>
      </c>
      <c r="U14" s="19" t="e">
        <f>#REF!</f>
        <v>#REF!</v>
      </c>
      <c r="V14" s="19" t="e">
        <f>#REF!</f>
        <v>#REF!</v>
      </c>
      <c r="W14" s="19" t="e">
        <f>#REF!</f>
        <v>#REF!</v>
      </c>
      <c r="X14" s="19" t="e">
        <f>#REF!</f>
        <v>#REF!</v>
      </c>
      <c r="Y14" s="19" t="e">
        <f>#REF!</f>
        <v>#REF!</v>
      </c>
      <c r="Z14" s="19" t="e">
        <f>#REF!</f>
        <v>#REF!</v>
      </c>
      <c r="AA14" s="19" t="e">
        <f>#REF!</f>
        <v>#REF!</v>
      </c>
      <c r="AB14" s="19" t="e">
        <f>#REF!</f>
        <v>#REF!</v>
      </c>
      <c r="AC14" s="19" t="e">
        <f>'Reference Value Summary'!#REF!</f>
        <v>#REF!</v>
      </c>
      <c r="AD14" s="19" t="e">
        <f>'Reference Value Summary'!#REF!</f>
        <v>#REF!</v>
      </c>
      <c r="AE14" s="19" t="e">
        <f>'Reference Value Summary'!#REF!</f>
        <v>#REF!</v>
      </c>
      <c r="AF14" s="19" t="e">
        <f>'Reference Value Summary'!#REF!</f>
        <v>#REF!</v>
      </c>
      <c r="AG14" s="19" t="e">
        <f>'Reference Value Summary'!#REF!</f>
        <v>#REF!</v>
      </c>
      <c r="AH14" s="19" t="e">
        <f>'Reference Value Summary'!#REF!</f>
        <v>#REF!</v>
      </c>
      <c r="AI14" s="19" t="e">
        <f>'Reference Value Summary'!#REF!</f>
        <v>#REF!</v>
      </c>
      <c r="AJ14" s="19">
        <f>'Reference Value Summary'!$B$4</f>
        <v>0</v>
      </c>
      <c r="AK14" s="19">
        <f>'Reference Value Summary'!$B$5</f>
        <v>0</v>
      </c>
      <c r="AL14" s="19" t="str">
        <f>'Reference Value Summary'!$B$6</f>
        <v/>
      </c>
      <c r="AM14" s="22" t="s">
        <v>108</v>
      </c>
      <c r="AN14" s="22" t="s">
        <v>110</v>
      </c>
      <c r="AO14" s="22" t="s">
        <v>247</v>
      </c>
      <c r="AP14" s="19">
        <f>'(C) Comparison to Reference'!E35</f>
        <v>6.6699999999999997E-3</v>
      </c>
      <c r="AQ14" s="19">
        <f>'(C) Comparison to Reference'!F35</f>
        <v>0</v>
      </c>
      <c r="AR14" s="19" t="str">
        <f>'(C) Comparison to Reference'!M35</f>
        <v/>
      </c>
      <c r="AS14" s="19">
        <f>'(C) Comparison to Reference'!H35</f>
        <v>0</v>
      </c>
      <c r="AT14" s="19">
        <f>'(C) Comparison to Reference'!J35</f>
        <v>0</v>
      </c>
      <c r="AU14" s="19" t="str">
        <f>'(C) Comparison to Reference'!L35</f>
        <v/>
      </c>
      <c r="AV14" s="19" t="e">
        <f>#REF!</f>
        <v>#REF!</v>
      </c>
      <c r="AW14" s="19" t="e">
        <f>#REF!</f>
        <v>#REF!</v>
      </c>
      <c r="AX14" s="19" t="e">
        <f>#REF!</f>
        <v>#REF!</v>
      </c>
      <c r="AY14" s="19" t="e">
        <f>#REF!</f>
        <v>#REF!</v>
      </c>
      <c r="AZ14" s="19" t="e">
        <f>#REF!</f>
        <v>#REF!</v>
      </c>
      <c r="BA14" s="19" t="str">
        <f>VLOOKUP(AP14,Database!$G$2:$H$139,2,FALSE)</f>
        <v>Samwoh Study - Carbon Footprint Assessment for the Production of Recycled Concrete Aggregates (2011)</v>
      </c>
    </row>
    <row r="15" spans="1:53" ht="60" x14ac:dyDescent="0.25">
      <c r="A15" s="19" t="e">
        <f t="shared" si="0"/>
        <v>#REF!</v>
      </c>
      <c r="B15" s="19" t="e">
        <f>#REF!</f>
        <v>#REF!</v>
      </c>
      <c r="C15" s="19" t="e">
        <f>#REF!</f>
        <v>#REF!</v>
      </c>
      <c r="D15" s="19" t="e">
        <f>#REF!</f>
        <v>#REF!</v>
      </c>
      <c r="E15" s="114" t="e">
        <f>#REF!</f>
        <v>#REF!</v>
      </c>
      <c r="F15" s="19" t="e">
        <f>#REF!</f>
        <v>#REF!</v>
      </c>
      <c r="G15" s="19" t="e">
        <f>#REF!</f>
        <v>#REF!</v>
      </c>
      <c r="H15" s="19" t="e">
        <f>#REF!</f>
        <v>#REF!</v>
      </c>
      <c r="I15" s="19" t="e">
        <f>#REF!</f>
        <v>#REF!</v>
      </c>
      <c r="J15" s="19" t="e">
        <f>#REF!</f>
        <v>#REF!</v>
      </c>
      <c r="K15" s="19" t="e">
        <f>#REF!</f>
        <v>#REF!</v>
      </c>
      <c r="L15" s="19" t="e">
        <f>#REF!</f>
        <v>#REF!</v>
      </c>
      <c r="M15" s="19" t="e">
        <f>#REF!</f>
        <v>#REF!</v>
      </c>
      <c r="N15" s="19" t="e">
        <f>#REF!</f>
        <v>#REF!</v>
      </c>
      <c r="O15" s="19" t="e">
        <f>#REF!</f>
        <v>#REF!</v>
      </c>
      <c r="P15" s="19" t="e">
        <f>#REF!</f>
        <v>#REF!</v>
      </c>
      <c r="Q15" s="19" t="e">
        <f>#REF!</f>
        <v>#REF!</v>
      </c>
      <c r="R15" s="19" t="e">
        <f>#REF!</f>
        <v>#REF!</v>
      </c>
      <c r="S15" s="19" t="e">
        <f>#REF!</f>
        <v>#REF!</v>
      </c>
      <c r="T15" s="19" t="e">
        <f>#REF!</f>
        <v>#REF!</v>
      </c>
      <c r="U15" s="19" t="e">
        <f>#REF!</f>
        <v>#REF!</v>
      </c>
      <c r="V15" s="19" t="e">
        <f>#REF!</f>
        <v>#REF!</v>
      </c>
      <c r="W15" s="19" t="e">
        <f>#REF!</f>
        <v>#REF!</v>
      </c>
      <c r="X15" s="19" t="e">
        <f>#REF!</f>
        <v>#REF!</v>
      </c>
      <c r="Y15" s="19" t="e">
        <f>#REF!</f>
        <v>#REF!</v>
      </c>
      <c r="Z15" s="19" t="e">
        <f>#REF!</f>
        <v>#REF!</v>
      </c>
      <c r="AA15" s="19" t="e">
        <f>#REF!</f>
        <v>#REF!</v>
      </c>
      <c r="AB15" s="19" t="e">
        <f>#REF!</f>
        <v>#REF!</v>
      </c>
      <c r="AC15" s="19" t="e">
        <f>'Reference Value Summary'!#REF!</f>
        <v>#REF!</v>
      </c>
      <c r="AD15" s="19" t="e">
        <f>'Reference Value Summary'!#REF!</f>
        <v>#REF!</v>
      </c>
      <c r="AE15" s="19" t="e">
        <f>'Reference Value Summary'!#REF!</f>
        <v>#REF!</v>
      </c>
      <c r="AF15" s="19" t="e">
        <f>'Reference Value Summary'!#REF!</f>
        <v>#REF!</v>
      </c>
      <c r="AG15" s="19" t="e">
        <f>'Reference Value Summary'!#REF!</f>
        <v>#REF!</v>
      </c>
      <c r="AH15" s="19" t="e">
        <f>'Reference Value Summary'!#REF!</f>
        <v>#REF!</v>
      </c>
      <c r="AI15" s="19" t="e">
        <f>'Reference Value Summary'!#REF!</f>
        <v>#REF!</v>
      </c>
      <c r="AJ15" s="19">
        <f>'Reference Value Summary'!$B$4</f>
        <v>0</v>
      </c>
      <c r="AK15" s="19">
        <f>'Reference Value Summary'!$B$5</f>
        <v>0</v>
      </c>
      <c r="AL15" s="19" t="str">
        <f>'Reference Value Summary'!$B$6</f>
        <v/>
      </c>
      <c r="AM15" s="22" t="s">
        <v>108</v>
      </c>
      <c r="AN15" s="22" t="s">
        <v>110</v>
      </c>
      <c r="AO15" s="22" t="s">
        <v>16</v>
      </c>
      <c r="AP15" s="19">
        <f>'(C) Comparison to Reference'!E36</f>
        <v>1.188E-2</v>
      </c>
      <c r="AQ15" s="19">
        <f>'(C) Comparison to Reference'!F36</f>
        <v>0</v>
      </c>
      <c r="AR15" s="19" t="str">
        <f>'(C) Comparison to Reference'!M36</f>
        <v/>
      </c>
      <c r="AS15" s="19">
        <f>'(C) Comparison to Reference'!H36</f>
        <v>0</v>
      </c>
      <c r="AT15" s="19">
        <f>'(C) Comparison to Reference'!J36</f>
        <v>0</v>
      </c>
      <c r="AU15" s="19" t="str">
        <f>'(C) Comparison to Reference'!L36</f>
        <v/>
      </c>
      <c r="AV15" s="19" t="e">
        <f>#REF!</f>
        <v>#REF!</v>
      </c>
      <c r="AW15" s="19" t="e">
        <f>#REF!</f>
        <v>#REF!</v>
      </c>
      <c r="AX15" s="19" t="e">
        <f>#REF!</f>
        <v>#REF!</v>
      </c>
      <c r="AY15" s="19" t="e">
        <f>#REF!</f>
        <v>#REF!</v>
      </c>
      <c r="AZ15" s="19" t="e">
        <f>#REF!</f>
        <v>#REF!</v>
      </c>
      <c r="BA15" s="19" t="str">
        <f>VLOOKUP(AP15,Database!$G$2:$H$139,2,FALSE)</f>
        <v>Samwoh Study - Carbon Footprint Assessment for the Production of Recycled Concrete Aggregates (2011)</v>
      </c>
    </row>
    <row r="16" spans="1:53" x14ac:dyDescent="0.25">
      <c r="A16" s="19" t="e">
        <f t="shared" si="0"/>
        <v>#REF!</v>
      </c>
      <c r="B16" s="19" t="e">
        <f>#REF!</f>
        <v>#REF!</v>
      </c>
      <c r="C16" s="19" t="e">
        <f>#REF!</f>
        <v>#REF!</v>
      </c>
      <c r="D16" s="19" t="e">
        <f>#REF!</f>
        <v>#REF!</v>
      </c>
      <c r="E16" s="114" t="e">
        <f>#REF!</f>
        <v>#REF!</v>
      </c>
      <c r="F16" s="19" t="e">
        <f>#REF!</f>
        <v>#REF!</v>
      </c>
      <c r="G16" s="19" t="e">
        <f>#REF!</f>
        <v>#REF!</v>
      </c>
      <c r="H16" s="19" t="e">
        <f>#REF!</f>
        <v>#REF!</v>
      </c>
      <c r="I16" s="19" t="e">
        <f>#REF!</f>
        <v>#REF!</v>
      </c>
      <c r="J16" s="19" t="e">
        <f>#REF!</f>
        <v>#REF!</v>
      </c>
      <c r="K16" s="19" t="e">
        <f>#REF!</f>
        <v>#REF!</v>
      </c>
      <c r="L16" s="19" t="e">
        <f>#REF!</f>
        <v>#REF!</v>
      </c>
      <c r="M16" s="19" t="e">
        <f>#REF!</f>
        <v>#REF!</v>
      </c>
      <c r="N16" s="19" t="e">
        <f>#REF!</f>
        <v>#REF!</v>
      </c>
      <c r="O16" s="19" t="e">
        <f>#REF!</f>
        <v>#REF!</v>
      </c>
      <c r="P16" s="19" t="e">
        <f>#REF!</f>
        <v>#REF!</v>
      </c>
      <c r="Q16" s="19" t="e">
        <f>#REF!</f>
        <v>#REF!</v>
      </c>
      <c r="R16" s="19" t="e">
        <f>#REF!</f>
        <v>#REF!</v>
      </c>
      <c r="S16" s="19" t="e">
        <f>#REF!</f>
        <v>#REF!</v>
      </c>
      <c r="T16" s="19" t="e">
        <f>#REF!</f>
        <v>#REF!</v>
      </c>
      <c r="U16" s="19" t="e">
        <f>#REF!</f>
        <v>#REF!</v>
      </c>
      <c r="V16" s="19" t="e">
        <f>#REF!</f>
        <v>#REF!</v>
      </c>
      <c r="W16" s="19" t="e">
        <f>#REF!</f>
        <v>#REF!</v>
      </c>
      <c r="X16" s="19" t="e">
        <f>#REF!</f>
        <v>#REF!</v>
      </c>
      <c r="Y16" s="19" t="e">
        <f>#REF!</f>
        <v>#REF!</v>
      </c>
      <c r="Z16" s="19" t="e">
        <f>#REF!</f>
        <v>#REF!</v>
      </c>
      <c r="AA16" s="19" t="e">
        <f>#REF!</f>
        <v>#REF!</v>
      </c>
      <c r="AB16" s="19" t="e">
        <f>#REF!</f>
        <v>#REF!</v>
      </c>
      <c r="AC16" s="19" t="e">
        <f>'Reference Value Summary'!#REF!</f>
        <v>#REF!</v>
      </c>
      <c r="AD16" s="19" t="e">
        <f>'Reference Value Summary'!#REF!</f>
        <v>#REF!</v>
      </c>
      <c r="AE16" s="19" t="e">
        <f>'Reference Value Summary'!#REF!</f>
        <v>#REF!</v>
      </c>
      <c r="AF16" s="19" t="e">
        <f>'Reference Value Summary'!#REF!</f>
        <v>#REF!</v>
      </c>
      <c r="AG16" s="19" t="e">
        <f>'Reference Value Summary'!#REF!</f>
        <v>#REF!</v>
      </c>
      <c r="AH16" s="19" t="e">
        <f>'Reference Value Summary'!#REF!</f>
        <v>#REF!</v>
      </c>
      <c r="AI16" s="19" t="e">
        <f>'Reference Value Summary'!#REF!</f>
        <v>#REF!</v>
      </c>
      <c r="AJ16" s="19">
        <f>'Reference Value Summary'!$B$4</f>
        <v>0</v>
      </c>
      <c r="AK16" s="19">
        <f>'Reference Value Summary'!$B$5</f>
        <v>0</v>
      </c>
      <c r="AL16" s="19" t="str">
        <f>'Reference Value Summary'!$B$6</f>
        <v/>
      </c>
      <c r="AM16" s="22" t="s">
        <v>108</v>
      </c>
      <c r="AN16" s="22" t="s">
        <v>110</v>
      </c>
      <c r="AO16" s="22" t="s">
        <v>393</v>
      </c>
      <c r="AP16" s="19">
        <f>'(C) Comparison to Reference'!E37</f>
        <v>4.7999999999999996E-3</v>
      </c>
      <c r="AQ16" s="19">
        <f>'(C) Comparison to Reference'!F37</f>
        <v>0</v>
      </c>
      <c r="AR16" s="19" t="str">
        <f>'(C) Comparison to Reference'!M37</f>
        <v/>
      </c>
      <c r="AS16" s="19">
        <f>'(C) Comparison to Reference'!H37</f>
        <v>0</v>
      </c>
      <c r="AT16" s="19">
        <f>'(C) Comparison to Reference'!J37</f>
        <v>0</v>
      </c>
      <c r="AU16" s="19" t="str">
        <f>'(C) Comparison to Reference'!L37</f>
        <v/>
      </c>
      <c r="AV16" s="19" t="e">
        <f>#REF!</f>
        <v>#REF!</v>
      </c>
      <c r="AW16" s="19" t="e">
        <f>#REF!</f>
        <v>#REF!</v>
      </c>
      <c r="AX16" s="19" t="e">
        <f>#REF!</f>
        <v>#REF!</v>
      </c>
      <c r="AY16" s="19" t="e">
        <f>#REF!</f>
        <v>#REF!</v>
      </c>
      <c r="AZ16" s="19" t="e">
        <f>#REF!</f>
        <v>#REF!</v>
      </c>
      <c r="BA16" s="19" t="str">
        <f>VLOOKUP(AP16,Database!$G$2:$H$139,2,FALSE)</f>
        <v>2012 NUS Carbon Study</v>
      </c>
    </row>
    <row r="17" spans="1:53" ht="30" x14ac:dyDescent="0.25">
      <c r="A17" s="19" t="e">
        <f t="shared" si="0"/>
        <v>#REF!</v>
      </c>
      <c r="B17" s="19" t="e">
        <f>#REF!</f>
        <v>#REF!</v>
      </c>
      <c r="C17" s="19" t="e">
        <f>#REF!</f>
        <v>#REF!</v>
      </c>
      <c r="D17" s="19" t="e">
        <f>#REF!</f>
        <v>#REF!</v>
      </c>
      <c r="E17" s="114" t="e">
        <f>#REF!</f>
        <v>#REF!</v>
      </c>
      <c r="F17" s="19" t="e">
        <f>#REF!</f>
        <v>#REF!</v>
      </c>
      <c r="G17" s="19" t="e">
        <f>#REF!</f>
        <v>#REF!</v>
      </c>
      <c r="H17" s="19" t="e">
        <f>#REF!</f>
        <v>#REF!</v>
      </c>
      <c r="I17" s="19" t="e">
        <f>#REF!</f>
        <v>#REF!</v>
      </c>
      <c r="J17" s="19" t="e">
        <f>#REF!</f>
        <v>#REF!</v>
      </c>
      <c r="K17" s="19" t="e">
        <f>#REF!</f>
        <v>#REF!</v>
      </c>
      <c r="L17" s="19" t="e">
        <f>#REF!</f>
        <v>#REF!</v>
      </c>
      <c r="M17" s="19" t="e">
        <f>#REF!</f>
        <v>#REF!</v>
      </c>
      <c r="N17" s="19" t="e">
        <f>#REF!</f>
        <v>#REF!</v>
      </c>
      <c r="O17" s="19" t="e">
        <f>#REF!</f>
        <v>#REF!</v>
      </c>
      <c r="P17" s="19" t="e">
        <f>#REF!</f>
        <v>#REF!</v>
      </c>
      <c r="Q17" s="19" t="e">
        <f>#REF!</f>
        <v>#REF!</v>
      </c>
      <c r="R17" s="19" t="e">
        <f>#REF!</f>
        <v>#REF!</v>
      </c>
      <c r="S17" s="19" t="e">
        <f>#REF!</f>
        <v>#REF!</v>
      </c>
      <c r="T17" s="19" t="e">
        <f>#REF!</f>
        <v>#REF!</v>
      </c>
      <c r="U17" s="19" t="e">
        <f>#REF!</f>
        <v>#REF!</v>
      </c>
      <c r="V17" s="19" t="e">
        <f>#REF!</f>
        <v>#REF!</v>
      </c>
      <c r="W17" s="19" t="e">
        <f>#REF!</f>
        <v>#REF!</v>
      </c>
      <c r="X17" s="19" t="e">
        <f>#REF!</f>
        <v>#REF!</v>
      </c>
      <c r="Y17" s="19" t="e">
        <f>#REF!</f>
        <v>#REF!</v>
      </c>
      <c r="Z17" s="19" t="e">
        <f>#REF!</f>
        <v>#REF!</v>
      </c>
      <c r="AA17" s="19" t="e">
        <f>#REF!</f>
        <v>#REF!</v>
      </c>
      <c r="AB17" s="19" t="e">
        <f>#REF!</f>
        <v>#REF!</v>
      </c>
      <c r="AC17" s="19" t="e">
        <f>'Reference Value Summary'!#REF!</f>
        <v>#REF!</v>
      </c>
      <c r="AD17" s="19" t="e">
        <f>'Reference Value Summary'!#REF!</f>
        <v>#REF!</v>
      </c>
      <c r="AE17" s="19" t="e">
        <f>'Reference Value Summary'!#REF!</f>
        <v>#REF!</v>
      </c>
      <c r="AF17" s="19" t="e">
        <f>'Reference Value Summary'!#REF!</f>
        <v>#REF!</v>
      </c>
      <c r="AG17" s="19" t="e">
        <f>'Reference Value Summary'!#REF!</f>
        <v>#REF!</v>
      </c>
      <c r="AH17" s="19" t="e">
        <f>'Reference Value Summary'!#REF!</f>
        <v>#REF!</v>
      </c>
      <c r="AI17" s="19" t="e">
        <f>'Reference Value Summary'!#REF!</f>
        <v>#REF!</v>
      </c>
      <c r="AJ17" s="19">
        <f>'Reference Value Summary'!$B$4</f>
        <v>0</v>
      </c>
      <c r="AK17" s="19">
        <f>'Reference Value Summary'!$B$5</f>
        <v>0</v>
      </c>
      <c r="AL17" s="19" t="str">
        <f>'Reference Value Summary'!$B$6</f>
        <v/>
      </c>
      <c r="AM17" s="22" t="s">
        <v>108</v>
      </c>
      <c r="AN17" s="22" t="s">
        <v>111</v>
      </c>
      <c r="AO17" s="22" t="s">
        <v>248</v>
      </c>
      <c r="AP17" s="19">
        <f>'(C) Comparison to Reference'!E39</f>
        <v>0.28184999999999999</v>
      </c>
      <c r="AQ17" s="19">
        <f>'(C) Comparison to Reference'!F39</f>
        <v>0</v>
      </c>
      <c r="AR17" s="19" t="str">
        <f>'(C) Comparison to Reference'!M39</f>
        <v/>
      </c>
      <c r="AS17" s="19">
        <f>'(C) Comparison to Reference'!H39</f>
        <v>0</v>
      </c>
      <c r="AT17" s="19">
        <f>'(C) Comparison to Reference'!J39</f>
        <v>0</v>
      </c>
      <c r="AU17" s="19" t="str">
        <f>'(C) Comparison to Reference'!L39</f>
        <v/>
      </c>
      <c r="AV17" s="19" t="e">
        <f>#REF!</f>
        <v>#REF!</v>
      </c>
      <c r="AW17" s="19" t="e">
        <f>#REF!</f>
        <v>#REF!</v>
      </c>
      <c r="AX17" s="19" t="e">
        <f>#REF!</f>
        <v>#REF!</v>
      </c>
      <c r="AY17" s="19" t="e">
        <f>#REF!</f>
        <v>#REF!</v>
      </c>
      <c r="AZ17" s="19" t="e">
        <f>#REF!</f>
        <v>#REF!</v>
      </c>
      <c r="BA17" s="19" t="str">
        <f>VLOOKUP(AP17,Database!$G$2:$H$139,2,FALSE)</f>
        <v>BCA-Computed emission factor</v>
      </c>
    </row>
    <row r="18" spans="1:53" x14ac:dyDescent="0.25">
      <c r="A18" s="19" t="e">
        <f t="shared" si="0"/>
        <v>#REF!</v>
      </c>
      <c r="B18" s="19" t="e">
        <f>#REF!</f>
        <v>#REF!</v>
      </c>
      <c r="C18" s="19" t="e">
        <f>#REF!</f>
        <v>#REF!</v>
      </c>
      <c r="D18" s="19" t="e">
        <f>#REF!</f>
        <v>#REF!</v>
      </c>
      <c r="E18" s="114" t="e">
        <f>#REF!</f>
        <v>#REF!</v>
      </c>
      <c r="F18" s="19" t="e">
        <f>#REF!</f>
        <v>#REF!</v>
      </c>
      <c r="G18" s="19" t="e">
        <f>#REF!</f>
        <v>#REF!</v>
      </c>
      <c r="H18" s="19" t="e">
        <f>#REF!</f>
        <v>#REF!</v>
      </c>
      <c r="I18" s="19" t="e">
        <f>#REF!</f>
        <v>#REF!</v>
      </c>
      <c r="J18" s="19" t="e">
        <f>#REF!</f>
        <v>#REF!</v>
      </c>
      <c r="K18" s="19" t="e">
        <f>#REF!</f>
        <v>#REF!</v>
      </c>
      <c r="L18" s="19" t="e">
        <f>#REF!</f>
        <v>#REF!</v>
      </c>
      <c r="M18" s="19" t="e">
        <f>#REF!</f>
        <v>#REF!</v>
      </c>
      <c r="N18" s="19" t="e">
        <f>#REF!</f>
        <v>#REF!</v>
      </c>
      <c r="O18" s="19" t="e">
        <f>#REF!</f>
        <v>#REF!</v>
      </c>
      <c r="P18" s="19" t="e">
        <f>#REF!</f>
        <v>#REF!</v>
      </c>
      <c r="Q18" s="19" t="e">
        <f>#REF!</f>
        <v>#REF!</v>
      </c>
      <c r="R18" s="19" t="e">
        <f>#REF!</f>
        <v>#REF!</v>
      </c>
      <c r="S18" s="19" t="e">
        <f>#REF!</f>
        <v>#REF!</v>
      </c>
      <c r="T18" s="19" t="e">
        <f>#REF!</f>
        <v>#REF!</v>
      </c>
      <c r="U18" s="19" t="e">
        <f>#REF!</f>
        <v>#REF!</v>
      </c>
      <c r="V18" s="19" t="e">
        <f>#REF!</f>
        <v>#REF!</v>
      </c>
      <c r="W18" s="19" t="e">
        <f>#REF!</f>
        <v>#REF!</v>
      </c>
      <c r="X18" s="19" t="e">
        <f>#REF!</f>
        <v>#REF!</v>
      </c>
      <c r="Y18" s="19" t="e">
        <f>#REF!</f>
        <v>#REF!</v>
      </c>
      <c r="Z18" s="19" t="e">
        <f>#REF!</f>
        <v>#REF!</v>
      </c>
      <c r="AA18" s="19" t="e">
        <f>#REF!</f>
        <v>#REF!</v>
      </c>
      <c r="AB18" s="19" t="e">
        <f>#REF!</f>
        <v>#REF!</v>
      </c>
      <c r="AC18" s="19" t="e">
        <f>'Reference Value Summary'!#REF!</f>
        <v>#REF!</v>
      </c>
      <c r="AD18" s="19" t="e">
        <f>'Reference Value Summary'!#REF!</f>
        <v>#REF!</v>
      </c>
      <c r="AE18" s="19" t="e">
        <f>'Reference Value Summary'!#REF!</f>
        <v>#REF!</v>
      </c>
      <c r="AF18" s="19" t="e">
        <f>'Reference Value Summary'!#REF!</f>
        <v>#REF!</v>
      </c>
      <c r="AG18" s="19" t="e">
        <f>'Reference Value Summary'!#REF!</f>
        <v>#REF!</v>
      </c>
      <c r="AH18" s="19" t="e">
        <f>'Reference Value Summary'!#REF!</f>
        <v>#REF!</v>
      </c>
      <c r="AI18" s="19" t="e">
        <f>'Reference Value Summary'!#REF!</f>
        <v>#REF!</v>
      </c>
      <c r="AJ18" s="19">
        <f>'Reference Value Summary'!$B$4</f>
        <v>0</v>
      </c>
      <c r="AK18" s="19">
        <f>'Reference Value Summary'!$B$5</f>
        <v>0</v>
      </c>
      <c r="AL18" s="19" t="str">
        <f>'Reference Value Summary'!$B$6</f>
        <v/>
      </c>
      <c r="AM18" s="22" t="s">
        <v>108</v>
      </c>
      <c r="AN18" s="22" t="s">
        <v>111</v>
      </c>
      <c r="AO18" s="22" t="s">
        <v>21</v>
      </c>
      <c r="AP18" s="19">
        <f>'(C) Comparison to Reference'!E40</f>
        <v>4.3800000000000002E-3</v>
      </c>
      <c r="AQ18" s="19">
        <f>'(C) Comparison to Reference'!F40</f>
        <v>0</v>
      </c>
      <c r="AR18" s="19" t="str">
        <f>'(C) Comparison to Reference'!M40</f>
        <v/>
      </c>
      <c r="AS18" s="19">
        <f>'(C) Comparison to Reference'!H40</f>
        <v>0</v>
      </c>
      <c r="AT18" s="19">
        <f>'(C) Comparison to Reference'!J40</f>
        <v>0</v>
      </c>
      <c r="AU18" s="19" t="str">
        <f>'(C) Comparison to Reference'!L40</f>
        <v/>
      </c>
      <c r="AV18" s="19" t="e">
        <f>#REF!</f>
        <v>#REF!</v>
      </c>
      <c r="AW18" s="19" t="e">
        <f>#REF!</f>
        <v>#REF!</v>
      </c>
      <c r="AX18" s="19" t="e">
        <f>#REF!</f>
        <v>#REF!</v>
      </c>
      <c r="AY18" s="19" t="e">
        <f>#REF!</f>
        <v>#REF!</v>
      </c>
      <c r="AZ18" s="19" t="e">
        <f>#REF!</f>
        <v>#REF!</v>
      </c>
      <c r="BA18" s="19" t="str">
        <f>VLOOKUP(AP18,Database!$G$2:$H$139,2,FALSE)</f>
        <v>ICE V3.0</v>
      </c>
    </row>
    <row r="19" spans="1:53" ht="30" x14ac:dyDescent="0.25">
      <c r="A19" s="19" t="e">
        <f t="shared" si="0"/>
        <v>#REF!</v>
      </c>
      <c r="B19" s="19" t="e">
        <f>#REF!</f>
        <v>#REF!</v>
      </c>
      <c r="C19" s="19" t="e">
        <f>#REF!</f>
        <v>#REF!</v>
      </c>
      <c r="D19" s="19" t="e">
        <f>#REF!</f>
        <v>#REF!</v>
      </c>
      <c r="E19" s="114" t="e">
        <f>#REF!</f>
        <v>#REF!</v>
      </c>
      <c r="F19" s="19" t="e">
        <f>#REF!</f>
        <v>#REF!</v>
      </c>
      <c r="G19" s="19" t="e">
        <f>#REF!</f>
        <v>#REF!</v>
      </c>
      <c r="H19" s="19" t="e">
        <f>#REF!</f>
        <v>#REF!</v>
      </c>
      <c r="I19" s="19" t="e">
        <f>#REF!</f>
        <v>#REF!</v>
      </c>
      <c r="J19" s="19" t="e">
        <f>#REF!</f>
        <v>#REF!</v>
      </c>
      <c r="K19" s="19" t="e">
        <f>#REF!</f>
        <v>#REF!</v>
      </c>
      <c r="L19" s="19" t="e">
        <f>#REF!</f>
        <v>#REF!</v>
      </c>
      <c r="M19" s="19" t="e">
        <f>#REF!</f>
        <v>#REF!</v>
      </c>
      <c r="N19" s="19" t="e">
        <f>#REF!</f>
        <v>#REF!</v>
      </c>
      <c r="O19" s="19" t="e">
        <f>#REF!</f>
        <v>#REF!</v>
      </c>
      <c r="P19" s="19" t="e">
        <f>#REF!</f>
        <v>#REF!</v>
      </c>
      <c r="Q19" s="19" t="e">
        <f>#REF!</f>
        <v>#REF!</v>
      </c>
      <c r="R19" s="19" t="e">
        <f>#REF!</f>
        <v>#REF!</v>
      </c>
      <c r="S19" s="19" t="e">
        <f>#REF!</f>
        <v>#REF!</v>
      </c>
      <c r="T19" s="19" t="e">
        <f>#REF!</f>
        <v>#REF!</v>
      </c>
      <c r="U19" s="19" t="e">
        <f>#REF!</f>
        <v>#REF!</v>
      </c>
      <c r="V19" s="19" t="e">
        <f>#REF!</f>
        <v>#REF!</v>
      </c>
      <c r="W19" s="19" t="e">
        <f>#REF!</f>
        <v>#REF!</v>
      </c>
      <c r="X19" s="19" t="e">
        <f>#REF!</f>
        <v>#REF!</v>
      </c>
      <c r="Y19" s="19" t="e">
        <f>#REF!</f>
        <v>#REF!</v>
      </c>
      <c r="Z19" s="19" t="e">
        <f>#REF!</f>
        <v>#REF!</v>
      </c>
      <c r="AA19" s="19" t="e">
        <f>#REF!</f>
        <v>#REF!</v>
      </c>
      <c r="AB19" s="19" t="e">
        <f>#REF!</f>
        <v>#REF!</v>
      </c>
      <c r="AC19" s="19" t="e">
        <f>'Reference Value Summary'!#REF!</f>
        <v>#REF!</v>
      </c>
      <c r="AD19" s="19" t="e">
        <f>'Reference Value Summary'!#REF!</f>
        <v>#REF!</v>
      </c>
      <c r="AE19" s="19" t="e">
        <f>'Reference Value Summary'!#REF!</f>
        <v>#REF!</v>
      </c>
      <c r="AF19" s="19" t="e">
        <f>'Reference Value Summary'!#REF!</f>
        <v>#REF!</v>
      </c>
      <c r="AG19" s="19" t="e">
        <f>'Reference Value Summary'!#REF!</f>
        <v>#REF!</v>
      </c>
      <c r="AH19" s="19" t="e">
        <f>'Reference Value Summary'!#REF!</f>
        <v>#REF!</v>
      </c>
      <c r="AI19" s="19" t="e">
        <f>'Reference Value Summary'!#REF!</f>
        <v>#REF!</v>
      </c>
      <c r="AJ19" s="19">
        <f>'Reference Value Summary'!$B$4</f>
        <v>0</v>
      </c>
      <c r="AK19" s="19">
        <f>'Reference Value Summary'!$B$5</f>
        <v>0</v>
      </c>
      <c r="AL19" s="19" t="str">
        <f>'Reference Value Summary'!$B$6</f>
        <v/>
      </c>
      <c r="AM19" s="22" t="s">
        <v>108</v>
      </c>
      <c r="AN19" s="22" t="s">
        <v>112</v>
      </c>
      <c r="AO19" s="22" t="s">
        <v>112</v>
      </c>
      <c r="AP19" s="19">
        <f>'(C) Comparison to Reference'!E42</f>
        <v>7.0000000000000001E-3</v>
      </c>
      <c r="AQ19" s="19">
        <f>'(C) Comparison to Reference'!F42</f>
        <v>0</v>
      </c>
      <c r="AR19" s="19">
        <f>'(C) Comparison to Reference'!M42</f>
        <v>0</v>
      </c>
      <c r="AS19" s="19">
        <f>'(C) Comparison to Reference'!H42</f>
        <v>0</v>
      </c>
      <c r="AT19" s="19">
        <f>'(C) Comparison to Reference'!J42</f>
        <v>0</v>
      </c>
      <c r="AU19" s="19">
        <f>'(C) Comparison to Reference'!L42</f>
        <v>0</v>
      </c>
      <c r="AV19" s="19" t="e">
        <f>#REF!</f>
        <v>#REF!</v>
      </c>
      <c r="AW19" s="19" t="e">
        <f>#REF!</f>
        <v>#REF!</v>
      </c>
      <c r="AX19" s="19" t="e">
        <f>#REF!</f>
        <v>#REF!</v>
      </c>
      <c r="AY19" s="19" t="e">
        <f>#REF!</f>
        <v>#REF!</v>
      </c>
      <c r="AZ19" s="19" t="e">
        <f>#REF!</f>
        <v>#REF!</v>
      </c>
      <c r="BA19" s="19" t="str">
        <f>VLOOKUP(AP19,Database!$G$2:$H$139,2,FALSE)</f>
        <v>BCA-Computed emission factor</v>
      </c>
    </row>
    <row r="20" spans="1:53" x14ac:dyDescent="0.25">
      <c r="A20" s="19" t="e">
        <f t="shared" si="0"/>
        <v>#REF!</v>
      </c>
      <c r="B20" s="19" t="e">
        <f>#REF!</f>
        <v>#REF!</v>
      </c>
      <c r="C20" s="19" t="e">
        <f>#REF!</f>
        <v>#REF!</v>
      </c>
      <c r="D20" s="19" t="e">
        <f>#REF!</f>
        <v>#REF!</v>
      </c>
      <c r="E20" s="114" t="e">
        <f>#REF!</f>
        <v>#REF!</v>
      </c>
      <c r="F20" s="19" t="e">
        <f>#REF!</f>
        <v>#REF!</v>
      </c>
      <c r="G20" s="19" t="e">
        <f>#REF!</f>
        <v>#REF!</v>
      </c>
      <c r="H20" s="19" t="e">
        <f>#REF!</f>
        <v>#REF!</v>
      </c>
      <c r="I20" s="19" t="e">
        <f>#REF!</f>
        <v>#REF!</v>
      </c>
      <c r="J20" s="19" t="e">
        <f>#REF!</f>
        <v>#REF!</v>
      </c>
      <c r="K20" s="19" t="e">
        <f>#REF!</f>
        <v>#REF!</v>
      </c>
      <c r="L20" s="19" t="e">
        <f>#REF!</f>
        <v>#REF!</v>
      </c>
      <c r="M20" s="19" t="e">
        <f>#REF!</f>
        <v>#REF!</v>
      </c>
      <c r="N20" s="19" t="e">
        <f>#REF!</f>
        <v>#REF!</v>
      </c>
      <c r="O20" s="19" t="e">
        <f>#REF!</f>
        <v>#REF!</v>
      </c>
      <c r="P20" s="19" t="e">
        <f>#REF!</f>
        <v>#REF!</v>
      </c>
      <c r="Q20" s="19" t="e">
        <f>#REF!</f>
        <v>#REF!</v>
      </c>
      <c r="R20" s="19" t="e">
        <f>#REF!</f>
        <v>#REF!</v>
      </c>
      <c r="S20" s="19" t="e">
        <f>#REF!</f>
        <v>#REF!</v>
      </c>
      <c r="T20" s="19" t="e">
        <f>#REF!</f>
        <v>#REF!</v>
      </c>
      <c r="U20" s="19" t="e">
        <f>#REF!</f>
        <v>#REF!</v>
      </c>
      <c r="V20" s="19" t="e">
        <f>#REF!</f>
        <v>#REF!</v>
      </c>
      <c r="W20" s="19" t="e">
        <f>#REF!</f>
        <v>#REF!</v>
      </c>
      <c r="X20" s="19" t="e">
        <f>#REF!</f>
        <v>#REF!</v>
      </c>
      <c r="Y20" s="19" t="e">
        <f>#REF!</f>
        <v>#REF!</v>
      </c>
      <c r="Z20" s="19" t="e">
        <f>#REF!</f>
        <v>#REF!</v>
      </c>
      <c r="AA20" s="19" t="e">
        <f>#REF!</f>
        <v>#REF!</v>
      </c>
      <c r="AB20" s="19" t="e">
        <f>#REF!</f>
        <v>#REF!</v>
      </c>
      <c r="AC20" s="19" t="e">
        <f>'Reference Value Summary'!#REF!</f>
        <v>#REF!</v>
      </c>
      <c r="AD20" s="19" t="e">
        <f>'Reference Value Summary'!#REF!</f>
        <v>#REF!</v>
      </c>
      <c r="AE20" s="19" t="e">
        <f>'Reference Value Summary'!#REF!</f>
        <v>#REF!</v>
      </c>
      <c r="AF20" s="19" t="e">
        <f>'Reference Value Summary'!#REF!</f>
        <v>#REF!</v>
      </c>
      <c r="AG20" s="19" t="e">
        <f>'Reference Value Summary'!#REF!</f>
        <v>#REF!</v>
      </c>
      <c r="AH20" s="19" t="e">
        <f>'Reference Value Summary'!#REF!</f>
        <v>#REF!</v>
      </c>
      <c r="AI20" s="19" t="e">
        <f>'Reference Value Summary'!#REF!</f>
        <v>#REF!</v>
      </c>
      <c r="AJ20" s="19">
        <f>'Reference Value Summary'!$B$4</f>
        <v>0</v>
      </c>
      <c r="AK20" s="19">
        <f>'Reference Value Summary'!$B$5</f>
        <v>0</v>
      </c>
      <c r="AL20" s="19" t="str">
        <f>'Reference Value Summary'!$B$6</f>
        <v/>
      </c>
      <c r="AM20" s="24" t="s">
        <v>109</v>
      </c>
      <c r="AN20" s="24" t="s">
        <v>115</v>
      </c>
      <c r="AO20" s="24" t="s">
        <v>77</v>
      </c>
      <c r="AP20" s="19">
        <f>'(C) Comparison to Reference'!E45</f>
        <v>0.121</v>
      </c>
      <c r="AQ20" s="19">
        <f>'(C) Comparison to Reference'!F45</f>
        <v>0</v>
      </c>
      <c r="AR20" s="19" t="str">
        <f>'(C) Comparison to Reference'!M45</f>
        <v/>
      </c>
      <c r="AS20" s="19">
        <f>'(C) Comparison to Reference'!H45</f>
        <v>0</v>
      </c>
      <c r="AT20" s="19">
        <f>'(C) Comparison to Reference'!J45</f>
        <v>0</v>
      </c>
      <c r="AU20" s="19" t="str">
        <f>'(C) Comparison to Reference'!L45</f>
        <v/>
      </c>
      <c r="AV20" s="19" t="e">
        <f>#REF!</f>
        <v>#REF!</v>
      </c>
      <c r="AW20" s="19" t="e">
        <f>#REF!</f>
        <v>#REF!</v>
      </c>
      <c r="AX20" s="19" t="e">
        <f>#REF!</f>
        <v>#REF!</v>
      </c>
      <c r="AY20" s="19" t="e">
        <f>#REF!</f>
        <v>#REF!</v>
      </c>
      <c r="AZ20" s="19" t="e">
        <f>#REF!</f>
        <v>#REF!</v>
      </c>
      <c r="BA20" s="19" t="str">
        <f>VLOOKUP(AP20,Database!$G$2:$H$139,2,FALSE)</f>
        <v>ICE V3.0</v>
      </c>
    </row>
    <row r="21" spans="1:53" x14ac:dyDescent="0.25">
      <c r="A21" s="19" t="e">
        <f t="shared" si="0"/>
        <v>#REF!</v>
      </c>
      <c r="B21" s="19" t="e">
        <f>#REF!</f>
        <v>#REF!</v>
      </c>
      <c r="C21" s="19" t="e">
        <f>#REF!</f>
        <v>#REF!</v>
      </c>
      <c r="D21" s="19" t="e">
        <f>#REF!</f>
        <v>#REF!</v>
      </c>
      <c r="E21" s="114" t="e">
        <f>#REF!</f>
        <v>#REF!</v>
      </c>
      <c r="F21" s="19" t="e">
        <f>#REF!</f>
        <v>#REF!</v>
      </c>
      <c r="G21" s="19" t="e">
        <f>#REF!</f>
        <v>#REF!</v>
      </c>
      <c r="H21" s="19" t="e">
        <f>#REF!</f>
        <v>#REF!</v>
      </c>
      <c r="I21" s="19" t="e">
        <f>#REF!</f>
        <v>#REF!</v>
      </c>
      <c r="J21" s="19" t="e">
        <f>#REF!</f>
        <v>#REF!</v>
      </c>
      <c r="K21" s="19" t="e">
        <f>#REF!</f>
        <v>#REF!</v>
      </c>
      <c r="L21" s="19" t="e">
        <f>#REF!</f>
        <v>#REF!</v>
      </c>
      <c r="M21" s="19" t="e">
        <f>#REF!</f>
        <v>#REF!</v>
      </c>
      <c r="N21" s="19" t="e">
        <f>#REF!</f>
        <v>#REF!</v>
      </c>
      <c r="O21" s="19" t="e">
        <f>#REF!</f>
        <v>#REF!</v>
      </c>
      <c r="P21" s="19" t="e">
        <f>#REF!</f>
        <v>#REF!</v>
      </c>
      <c r="Q21" s="19" t="e">
        <f>#REF!</f>
        <v>#REF!</v>
      </c>
      <c r="R21" s="19" t="e">
        <f>#REF!</f>
        <v>#REF!</v>
      </c>
      <c r="S21" s="19" t="e">
        <f>#REF!</f>
        <v>#REF!</v>
      </c>
      <c r="T21" s="19" t="e">
        <f>#REF!</f>
        <v>#REF!</v>
      </c>
      <c r="U21" s="19" t="e">
        <f>#REF!</f>
        <v>#REF!</v>
      </c>
      <c r="V21" s="19" t="e">
        <f>#REF!</f>
        <v>#REF!</v>
      </c>
      <c r="W21" s="19" t="e">
        <f>#REF!</f>
        <v>#REF!</v>
      </c>
      <c r="X21" s="19" t="e">
        <f>#REF!</f>
        <v>#REF!</v>
      </c>
      <c r="Y21" s="19" t="e">
        <f>#REF!</f>
        <v>#REF!</v>
      </c>
      <c r="Z21" s="19" t="e">
        <f>#REF!</f>
        <v>#REF!</v>
      </c>
      <c r="AA21" s="19" t="e">
        <f>#REF!</f>
        <v>#REF!</v>
      </c>
      <c r="AB21" s="19" t="e">
        <f>#REF!</f>
        <v>#REF!</v>
      </c>
      <c r="AC21" s="19" t="e">
        <f>'Reference Value Summary'!#REF!</f>
        <v>#REF!</v>
      </c>
      <c r="AD21" s="19" t="e">
        <f>'Reference Value Summary'!#REF!</f>
        <v>#REF!</v>
      </c>
      <c r="AE21" s="19" t="e">
        <f>'Reference Value Summary'!#REF!</f>
        <v>#REF!</v>
      </c>
      <c r="AF21" s="19" t="e">
        <f>'Reference Value Summary'!#REF!</f>
        <v>#REF!</v>
      </c>
      <c r="AG21" s="19" t="e">
        <f>'Reference Value Summary'!#REF!</f>
        <v>#REF!</v>
      </c>
      <c r="AH21" s="19" t="e">
        <f>'Reference Value Summary'!#REF!</f>
        <v>#REF!</v>
      </c>
      <c r="AI21" s="19" t="e">
        <f>'Reference Value Summary'!#REF!</f>
        <v>#REF!</v>
      </c>
      <c r="AJ21" s="19">
        <f>'Reference Value Summary'!$B$4</f>
        <v>0</v>
      </c>
      <c r="AK21" s="19">
        <f>'Reference Value Summary'!$B$5</f>
        <v>0</v>
      </c>
      <c r="AL21" s="19" t="str">
        <f>'Reference Value Summary'!$B$6</f>
        <v/>
      </c>
      <c r="AM21" s="24" t="s">
        <v>109</v>
      </c>
      <c r="AN21" s="24" t="s">
        <v>115</v>
      </c>
      <c r="AO21" s="24" t="s">
        <v>78</v>
      </c>
      <c r="AP21" s="19">
        <f>'(C) Comparison to Reference'!E46</f>
        <v>0.129</v>
      </c>
      <c r="AQ21" s="19">
        <f>'(C) Comparison to Reference'!F46</f>
        <v>0</v>
      </c>
      <c r="AR21" s="19" t="str">
        <f>'(C) Comparison to Reference'!M46</f>
        <v/>
      </c>
      <c r="AS21" s="19">
        <f>'(C) Comparison to Reference'!H46</f>
        <v>0</v>
      </c>
      <c r="AT21" s="19">
        <f>'(C) Comparison to Reference'!J46</f>
        <v>0</v>
      </c>
      <c r="AU21" s="19" t="str">
        <f>'(C) Comparison to Reference'!L46</f>
        <v/>
      </c>
      <c r="AV21" s="19" t="e">
        <f>#REF!</f>
        <v>#REF!</v>
      </c>
      <c r="AW21" s="19" t="e">
        <f>#REF!</f>
        <v>#REF!</v>
      </c>
      <c r="AX21" s="19" t="e">
        <f>#REF!</f>
        <v>#REF!</v>
      </c>
      <c r="AY21" s="19" t="e">
        <f>#REF!</f>
        <v>#REF!</v>
      </c>
      <c r="AZ21" s="19" t="e">
        <f>#REF!</f>
        <v>#REF!</v>
      </c>
      <c r="BA21" s="19" t="str">
        <f>VLOOKUP(AP21,Database!$G$2:$H$139,2,FALSE)</f>
        <v>ICE V3.0</v>
      </c>
    </row>
    <row r="22" spans="1:53" x14ac:dyDescent="0.25">
      <c r="A22" s="19" t="e">
        <f t="shared" si="0"/>
        <v>#REF!</v>
      </c>
      <c r="B22" s="19" t="e">
        <f>#REF!</f>
        <v>#REF!</v>
      </c>
      <c r="C22" s="19" t="e">
        <f>#REF!</f>
        <v>#REF!</v>
      </c>
      <c r="D22" s="19" t="e">
        <f>#REF!</f>
        <v>#REF!</v>
      </c>
      <c r="E22" s="114" t="e">
        <f>#REF!</f>
        <v>#REF!</v>
      </c>
      <c r="F22" s="19" t="e">
        <f>#REF!</f>
        <v>#REF!</v>
      </c>
      <c r="G22" s="19" t="e">
        <f>#REF!</f>
        <v>#REF!</v>
      </c>
      <c r="H22" s="19" t="e">
        <f>#REF!</f>
        <v>#REF!</v>
      </c>
      <c r="I22" s="19" t="e">
        <f>#REF!</f>
        <v>#REF!</v>
      </c>
      <c r="J22" s="19" t="e">
        <f>#REF!</f>
        <v>#REF!</v>
      </c>
      <c r="K22" s="19" t="e">
        <f>#REF!</f>
        <v>#REF!</v>
      </c>
      <c r="L22" s="19" t="e">
        <f>#REF!</f>
        <v>#REF!</v>
      </c>
      <c r="M22" s="19" t="e">
        <f>#REF!</f>
        <v>#REF!</v>
      </c>
      <c r="N22" s="19" t="e">
        <f>#REF!</f>
        <v>#REF!</v>
      </c>
      <c r="O22" s="19" t="e">
        <f>#REF!</f>
        <v>#REF!</v>
      </c>
      <c r="P22" s="19" t="e">
        <f>#REF!</f>
        <v>#REF!</v>
      </c>
      <c r="Q22" s="19" t="e">
        <f>#REF!</f>
        <v>#REF!</v>
      </c>
      <c r="R22" s="19" t="e">
        <f>#REF!</f>
        <v>#REF!</v>
      </c>
      <c r="S22" s="19" t="e">
        <f>#REF!</f>
        <v>#REF!</v>
      </c>
      <c r="T22" s="19" t="e">
        <f>#REF!</f>
        <v>#REF!</v>
      </c>
      <c r="U22" s="19" t="e">
        <f>#REF!</f>
        <v>#REF!</v>
      </c>
      <c r="V22" s="19" t="e">
        <f>#REF!</f>
        <v>#REF!</v>
      </c>
      <c r="W22" s="19" t="e">
        <f>#REF!</f>
        <v>#REF!</v>
      </c>
      <c r="X22" s="19" t="e">
        <f>#REF!</f>
        <v>#REF!</v>
      </c>
      <c r="Y22" s="19" t="e">
        <f>#REF!</f>
        <v>#REF!</v>
      </c>
      <c r="Z22" s="19" t="e">
        <f>#REF!</f>
        <v>#REF!</v>
      </c>
      <c r="AA22" s="19" t="e">
        <f>#REF!</f>
        <v>#REF!</v>
      </c>
      <c r="AB22" s="19" t="e">
        <f>#REF!</f>
        <v>#REF!</v>
      </c>
      <c r="AC22" s="19" t="e">
        <f>'Reference Value Summary'!#REF!</f>
        <v>#REF!</v>
      </c>
      <c r="AD22" s="19" t="e">
        <f>'Reference Value Summary'!#REF!</f>
        <v>#REF!</v>
      </c>
      <c r="AE22" s="19" t="e">
        <f>'Reference Value Summary'!#REF!</f>
        <v>#REF!</v>
      </c>
      <c r="AF22" s="19" t="e">
        <f>'Reference Value Summary'!#REF!</f>
        <v>#REF!</v>
      </c>
      <c r="AG22" s="19" t="e">
        <f>'Reference Value Summary'!#REF!</f>
        <v>#REF!</v>
      </c>
      <c r="AH22" s="19" t="e">
        <f>'Reference Value Summary'!#REF!</f>
        <v>#REF!</v>
      </c>
      <c r="AI22" s="19" t="e">
        <f>'Reference Value Summary'!#REF!</f>
        <v>#REF!</v>
      </c>
      <c r="AJ22" s="19">
        <f>'Reference Value Summary'!$B$4</f>
        <v>0</v>
      </c>
      <c r="AK22" s="19">
        <f>'Reference Value Summary'!$B$5</f>
        <v>0</v>
      </c>
      <c r="AL22" s="19" t="str">
        <f>'Reference Value Summary'!$B$6</f>
        <v/>
      </c>
      <c r="AM22" s="24" t="s">
        <v>109</v>
      </c>
      <c r="AN22" s="24" t="s">
        <v>115</v>
      </c>
      <c r="AO22" s="24" t="s">
        <v>79</v>
      </c>
      <c r="AP22" s="19">
        <f>'(C) Comparison to Reference'!E47</f>
        <v>0.14899999999999999</v>
      </c>
      <c r="AQ22" s="19">
        <f>'(C) Comparison to Reference'!F47</f>
        <v>0</v>
      </c>
      <c r="AR22" s="19" t="str">
        <f>'(C) Comparison to Reference'!M47</f>
        <v/>
      </c>
      <c r="AS22" s="19">
        <f>'(C) Comparison to Reference'!H47</f>
        <v>0</v>
      </c>
      <c r="AT22" s="19">
        <f>'(C) Comparison to Reference'!J47</f>
        <v>0</v>
      </c>
      <c r="AU22" s="19" t="str">
        <f>'(C) Comparison to Reference'!L47</f>
        <v/>
      </c>
      <c r="AV22" s="19" t="e">
        <f>#REF!</f>
        <v>#REF!</v>
      </c>
      <c r="AW22" s="19" t="e">
        <f>#REF!</f>
        <v>#REF!</v>
      </c>
      <c r="AX22" s="19" t="e">
        <f>#REF!</f>
        <v>#REF!</v>
      </c>
      <c r="AY22" s="19" t="e">
        <f>#REF!</f>
        <v>#REF!</v>
      </c>
      <c r="AZ22" s="19" t="e">
        <f>#REF!</f>
        <v>#REF!</v>
      </c>
      <c r="BA22" s="19" t="str">
        <f>VLOOKUP(AP22,Database!$G$2:$H$139,2,FALSE)</f>
        <v>ICE V3.0</v>
      </c>
    </row>
    <row r="23" spans="1:53" x14ac:dyDescent="0.25">
      <c r="A23" s="19" t="e">
        <f t="shared" si="0"/>
        <v>#REF!</v>
      </c>
      <c r="B23" s="19" t="e">
        <f>#REF!</f>
        <v>#REF!</v>
      </c>
      <c r="C23" s="19" t="e">
        <f>#REF!</f>
        <v>#REF!</v>
      </c>
      <c r="D23" s="19" t="e">
        <f>#REF!</f>
        <v>#REF!</v>
      </c>
      <c r="E23" s="114" t="e">
        <f>#REF!</f>
        <v>#REF!</v>
      </c>
      <c r="F23" s="19" t="e">
        <f>#REF!</f>
        <v>#REF!</v>
      </c>
      <c r="G23" s="19" t="e">
        <f>#REF!</f>
        <v>#REF!</v>
      </c>
      <c r="H23" s="19" t="e">
        <f>#REF!</f>
        <v>#REF!</v>
      </c>
      <c r="I23" s="19" t="e">
        <f>#REF!</f>
        <v>#REF!</v>
      </c>
      <c r="J23" s="19" t="e">
        <f>#REF!</f>
        <v>#REF!</v>
      </c>
      <c r="K23" s="19" t="e">
        <f>#REF!</f>
        <v>#REF!</v>
      </c>
      <c r="L23" s="19" t="e">
        <f>#REF!</f>
        <v>#REF!</v>
      </c>
      <c r="M23" s="19" t="e">
        <f>#REF!</f>
        <v>#REF!</v>
      </c>
      <c r="N23" s="19" t="e">
        <f>#REF!</f>
        <v>#REF!</v>
      </c>
      <c r="O23" s="19" t="e">
        <f>#REF!</f>
        <v>#REF!</v>
      </c>
      <c r="P23" s="19" t="e">
        <f>#REF!</f>
        <v>#REF!</v>
      </c>
      <c r="Q23" s="19" t="e">
        <f>#REF!</f>
        <v>#REF!</v>
      </c>
      <c r="R23" s="19" t="e">
        <f>#REF!</f>
        <v>#REF!</v>
      </c>
      <c r="S23" s="19" t="e">
        <f>#REF!</f>
        <v>#REF!</v>
      </c>
      <c r="T23" s="19" t="e">
        <f>#REF!</f>
        <v>#REF!</v>
      </c>
      <c r="U23" s="19" t="e">
        <f>#REF!</f>
        <v>#REF!</v>
      </c>
      <c r="V23" s="19" t="e">
        <f>#REF!</f>
        <v>#REF!</v>
      </c>
      <c r="W23" s="19" t="e">
        <f>#REF!</f>
        <v>#REF!</v>
      </c>
      <c r="X23" s="19" t="e">
        <f>#REF!</f>
        <v>#REF!</v>
      </c>
      <c r="Y23" s="19" t="e">
        <f>#REF!</f>
        <v>#REF!</v>
      </c>
      <c r="Z23" s="19" t="e">
        <f>#REF!</f>
        <v>#REF!</v>
      </c>
      <c r="AA23" s="19" t="e">
        <f>#REF!</f>
        <v>#REF!</v>
      </c>
      <c r="AB23" s="19" t="e">
        <f>#REF!</f>
        <v>#REF!</v>
      </c>
      <c r="AC23" s="19" t="e">
        <f>'Reference Value Summary'!#REF!</f>
        <v>#REF!</v>
      </c>
      <c r="AD23" s="19" t="e">
        <f>'Reference Value Summary'!#REF!</f>
        <v>#REF!</v>
      </c>
      <c r="AE23" s="19" t="e">
        <f>'Reference Value Summary'!#REF!</f>
        <v>#REF!</v>
      </c>
      <c r="AF23" s="19" t="e">
        <f>'Reference Value Summary'!#REF!</f>
        <v>#REF!</v>
      </c>
      <c r="AG23" s="19" t="e">
        <f>'Reference Value Summary'!#REF!</f>
        <v>#REF!</v>
      </c>
      <c r="AH23" s="19" t="e">
        <f>'Reference Value Summary'!#REF!</f>
        <v>#REF!</v>
      </c>
      <c r="AI23" s="19" t="e">
        <f>'Reference Value Summary'!#REF!</f>
        <v>#REF!</v>
      </c>
      <c r="AJ23" s="19">
        <f>'Reference Value Summary'!$B$4</f>
        <v>0</v>
      </c>
      <c r="AK23" s="19">
        <f>'Reference Value Summary'!$B$5</f>
        <v>0</v>
      </c>
      <c r="AL23" s="19" t="str">
        <f>'Reference Value Summary'!$B$6</f>
        <v/>
      </c>
      <c r="AM23" s="24" t="s">
        <v>109</v>
      </c>
      <c r="AN23" s="24" t="s">
        <v>115</v>
      </c>
      <c r="AO23" s="24" t="s">
        <v>80</v>
      </c>
      <c r="AP23" s="19">
        <f>'(C) Comparison to Reference'!E48</f>
        <v>0.161</v>
      </c>
      <c r="AQ23" s="19">
        <f>'(C) Comparison to Reference'!F48</f>
        <v>0</v>
      </c>
      <c r="AR23" s="19" t="str">
        <f>'(C) Comparison to Reference'!M48</f>
        <v/>
      </c>
      <c r="AS23" s="19">
        <f>'(C) Comparison to Reference'!H48</f>
        <v>0</v>
      </c>
      <c r="AT23" s="19">
        <f>'(C) Comparison to Reference'!J48</f>
        <v>0</v>
      </c>
      <c r="AU23" s="19" t="str">
        <f>'(C) Comparison to Reference'!L48</f>
        <v/>
      </c>
      <c r="AV23" s="19" t="e">
        <f>#REF!</f>
        <v>#REF!</v>
      </c>
      <c r="AW23" s="19" t="e">
        <f>#REF!</f>
        <v>#REF!</v>
      </c>
      <c r="AX23" s="19" t="e">
        <f>#REF!</f>
        <v>#REF!</v>
      </c>
      <c r="AY23" s="19" t="e">
        <f>#REF!</f>
        <v>#REF!</v>
      </c>
      <c r="AZ23" s="19" t="e">
        <f>#REF!</f>
        <v>#REF!</v>
      </c>
      <c r="BA23" s="19" t="str">
        <f>VLOOKUP(AP23,Database!$G$2:$H$139,2,FALSE)</f>
        <v>ICE V3.0</v>
      </c>
    </row>
    <row r="24" spans="1:53" x14ac:dyDescent="0.25">
      <c r="A24" s="19" t="e">
        <f t="shared" si="0"/>
        <v>#REF!</v>
      </c>
      <c r="B24" s="19" t="e">
        <f>#REF!</f>
        <v>#REF!</v>
      </c>
      <c r="C24" s="19" t="e">
        <f>#REF!</f>
        <v>#REF!</v>
      </c>
      <c r="D24" s="19" t="e">
        <f>#REF!</f>
        <v>#REF!</v>
      </c>
      <c r="E24" s="114" t="e">
        <f>#REF!</f>
        <v>#REF!</v>
      </c>
      <c r="F24" s="19" t="e">
        <f>#REF!</f>
        <v>#REF!</v>
      </c>
      <c r="G24" s="19" t="e">
        <f>#REF!</f>
        <v>#REF!</v>
      </c>
      <c r="H24" s="19" t="e">
        <f>#REF!</f>
        <v>#REF!</v>
      </c>
      <c r="I24" s="19" t="e">
        <f>#REF!</f>
        <v>#REF!</v>
      </c>
      <c r="J24" s="19" t="e">
        <f>#REF!</f>
        <v>#REF!</v>
      </c>
      <c r="K24" s="19" t="e">
        <f>#REF!</f>
        <v>#REF!</v>
      </c>
      <c r="L24" s="19" t="e">
        <f>#REF!</f>
        <v>#REF!</v>
      </c>
      <c r="M24" s="19" t="e">
        <f>#REF!</f>
        <v>#REF!</v>
      </c>
      <c r="N24" s="19" t="e">
        <f>#REF!</f>
        <v>#REF!</v>
      </c>
      <c r="O24" s="19" t="e">
        <f>#REF!</f>
        <v>#REF!</v>
      </c>
      <c r="P24" s="19" t="e">
        <f>#REF!</f>
        <v>#REF!</v>
      </c>
      <c r="Q24" s="19" t="e">
        <f>#REF!</f>
        <v>#REF!</v>
      </c>
      <c r="R24" s="19" t="e">
        <f>#REF!</f>
        <v>#REF!</v>
      </c>
      <c r="S24" s="19" t="e">
        <f>#REF!</f>
        <v>#REF!</v>
      </c>
      <c r="T24" s="19" t="e">
        <f>#REF!</f>
        <v>#REF!</v>
      </c>
      <c r="U24" s="19" t="e">
        <f>#REF!</f>
        <v>#REF!</v>
      </c>
      <c r="V24" s="19" t="e">
        <f>#REF!</f>
        <v>#REF!</v>
      </c>
      <c r="W24" s="19" t="e">
        <f>#REF!</f>
        <v>#REF!</v>
      </c>
      <c r="X24" s="19" t="e">
        <f>#REF!</f>
        <v>#REF!</v>
      </c>
      <c r="Y24" s="19" t="e">
        <f>#REF!</f>
        <v>#REF!</v>
      </c>
      <c r="Z24" s="19" t="e">
        <f>#REF!</f>
        <v>#REF!</v>
      </c>
      <c r="AA24" s="19" t="e">
        <f>#REF!</f>
        <v>#REF!</v>
      </c>
      <c r="AB24" s="19" t="e">
        <f>#REF!</f>
        <v>#REF!</v>
      </c>
      <c r="AC24" s="19" t="e">
        <f>'Reference Value Summary'!#REF!</f>
        <v>#REF!</v>
      </c>
      <c r="AD24" s="19" t="e">
        <f>'Reference Value Summary'!#REF!</f>
        <v>#REF!</v>
      </c>
      <c r="AE24" s="19" t="e">
        <f>'Reference Value Summary'!#REF!</f>
        <v>#REF!</v>
      </c>
      <c r="AF24" s="19" t="e">
        <f>'Reference Value Summary'!#REF!</f>
        <v>#REF!</v>
      </c>
      <c r="AG24" s="19" t="e">
        <f>'Reference Value Summary'!#REF!</f>
        <v>#REF!</v>
      </c>
      <c r="AH24" s="19" t="e">
        <f>'Reference Value Summary'!#REF!</f>
        <v>#REF!</v>
      </c>
      <c r="AI24" s="19" t="e">
        <f>'Reference Value Summary'!#REF!</f>
        <v>#REF!</v>
      </c>
      <c r="AJ24" s="19">
        <f>'Reference Value Summary'!$B$4</f>
        <v>0</v>
      </c>
      <c r="AK24" s="19">
        <f>'Reference Value Summary'!$B$5</f>
        <v>0</v>
      </c>
      <c r="AL24" s="19" t="str">
        <f>'Reference Value Summary'!$B$6</f>
        <v/>
      </c>
      <c r="AM24" s="24" t="s">
        <v>109</v>
      </c>
      <c r="AN24" s="24" t="s">
        <v>115</v>
      </c>
      <c r="AO24" s="24" t="s">
        <v>81</v>
      </c>
      <c r="AP24" s="19">
        <f>'(C) Comparison to Reference'!E49</f>
        <v>0.17199999999999999</v>
      </c>
      <c r="AQ24" s="19">
        <f>'(C) Comparison to Reference'!F49</f>
        <v>0</v>
      </c>
      <c r="AR24" s="19" t="str">
        <f>'(C) Comparison to Reference'!M49</f>
        <v/>
      </c>
      <c r="AS24" s="19">
        <f>'(C) Comparison to Reference'!H49</f>
        <v>0</v>
      </c>
      <c r="AT24" s="19">
        <f>'(C) Comparison to Reference'!J49</f>
        <v>0</v>
      </c>
      <c r="AU24" s="19" t="str">
        <f>'(C) Comparison to Reference'!L49</f>
        <v/>
      </c>
      <c r="AV24" s="19" t="e">
        <f>#REF!</f>
        <v>#REF!</v>
      </c>
      <c r="AW24" s="19" t="e">
        <f>#REF!</f>
        <v>#REF!</v>
      </c>
      <c r="AX24" s="19" t="e">
        <f>#REF!</f>
        <v>#REF!</v>
      </c>
      <c r="AY24" s="19" t="e">
        <f>#REF!</f>
        <v>#REF!</v>
      </c>
      <c r="AZ24" s="19" t="e">
        <f>#REF!</f>
        <v>#REF!</v>
      </c>
      <c r="BA24" s="19" t="str">
        <f>VLOOKUP(AP24,Database!$G$2:$H$139,2,FALSE)</f>
        <v>ICE V3.0</v>
      </c>
    </row>
    <row r="25" spans="1:53" x14ac:dyDescent="0.25">
      <c r="A25" s="19" t="e">
        <f t="shared" si="0"/>
        <v>#REF!</v>
      </c>
      <c r="B25" s="19" t="e">
        <f>#REF!</f>
        <v>#REF!</v>
      </c>
      <c r="C25" s="19" t="e">
        <f>#REF!</f>
        <v>#REF!</v>
      </c>
      <c r="D25" s="19" t="e">
        <f>#REF!</f>
        <v>#REF!</v>
      </c>
      <c r="E25" s="114" t="e">
        <f>#REF!</f>
        <v>#REF!</v>
      </c>
      <c r="F25" s="19" t="e">
        <f>#REF!</f>
        <v>#REF!</v>
      </c>
      <c r="G25" s="19" t="e">
        <f>#REF!</f>
        <v>#REF!</v>
      </c>
      <c r="H25" s="19" t="e">
        <f>#REF!</f>
        <v>#REF!</v>
      </c>
      <c r="I25" s="19" t="e">
        <f>#REF!</f>
        <v>#REF!</v>
      </c>
      <c r="J25" s="19" t="e">
        <f>#REF!</f>
        <v>#REF!</v>
      </c>
      <c r="K25" s="19" t="e">
        <f>#REF!</f>
        <v>#REF!</v>
      </c>
      <c r="L25" s="19" t="e">
        <f>#REF!</f>
        <v>#REF!</v>
      </c>
      <c r="M25" s="19" t="e">
        <f>#REF!</f>
        <v>#REF!</v>
      </c>
      <c r="N25" s="19" t="e">
        <f>#REF!</f>
        <v>#REF!</v>
      </c>
      <c r="O25" s="19" t="e">
        <f>#REF!</f>
        <v>#REF!</v>
      </c>
      <c r="P25" s="19" t="e">
        <f>#REF!</f>
        <v>#REF!</v>
      </c>
      <c r="Q25" s="19" t="e">
        <f>#REF!</f>
        <v>#REF!</v>
      </c>
      <c r="R25" s="19" t="e">
        <f>#REF!</f>
        <v>#REF!</v>
      </c>
      <c r="S25" s="19" t="e">
        <f>#REF!</f>
        <v>#REF!</v>
      </c>
      <c r="T25" s="19" t="e">
        <f>#REF!</f>
        <v>#REF!</v>
      </c>
      <c r="U25" s="19" t="e">
        <f>#REF!</f>
        <v>#REF!</v>
      </c>
      <c r="V25" s="19" t="e">
        <f>#REF!</f>
        <v>#REF!</v>
      </c>
      <c r="W25" s="19" t="e">
        <f>#REF!</f>
        <v>#REF!</v>
      </c>
      <c r="X25" s="19" t="e">
        <f>#REF!</f>
        <v>#REF!</v>
      </c>
      <c r="Y25" s="19" t="e">
        <f>#REF!</f>
        <v>#REF!</v>
      </c>
      <c r="Z25" s="19" t="e">
        <f>#REF!</f>
        <v>#REF!</v>
      </c>
      <c r="AA25" s="19" t="e">
        <f>#REF!</f>
        <v>#REF!</v>
      </c>
      <c r="AB25" s="19" t="e">
        <f>#REF!</f>
        <v>#REF!</v>
      </c>
      <c r="AC25" s="19" t="e">
        <f>'Reference Value Summary'!#REF!</f>
        <v>#REF!</v>
      </c>
      <c r="AD25" s="19" t="e">
        <f>'Reference Value Summary'!#REF!</f>
        <v>#REF!</v>
      </c>
      <c r="AE25" s="19" t="e">
        <f>'Reference Value Summary'!#REF!</f>
        <v>#REF!</v>
      </c>
      <c r="AF25" s="19" t="e">
        <f>'Reference Value Summary'!#REF!</f>
        <v>#REF!</v>
      </c>
      <c r="AG25" s="19" t="e">
        <f>'Reference Value Summary'!#REF!</f>
        <v>#REF!</v>
      </c>
      <c r="AH25" s="19" t="e">
        <f>'Reference Value Summary'!#REF!</f>
        <v>#REF!</v>
      </c>
      <c r="AI25" s="19" t="e">
        <f>'Reference Value Summary'!#REF!</f>
        <v>#REF!</v>
      </c>
      <c r="AJ25" s="19">
        <f>'Reference Value Summary'!$B$4</f>
        <v>0</v>
      </c>
      <c r="AK25" s="19">
        <f>'Reference Value Summary'!$B$5</f>
        <v>0</v>
      </c>
      <c r="AL25" s="19" t="str">
        <f>'Reference Value Summary'!$B$6</f>
        <v/>
      </c>
      <c r="AM25" s="24" t="s">
        <v>109</v>
      </c>
      <c r="AN25" s="24" t="s">
        <v>115</v>
      </c>
      <c r="AO25" s="24" t="s">
        <v>82</v>
      </c>
      <c r="AP25" s="19">
        <f>'(C) Comparison to Reference'!E50</f>
        <v>0.19</v>
      </c>
      <c r="AQ25" s="19">
        <f>'(C) Comparison to Reference'!F50</f>
        <v>0</v>
      </c>
      <c r="AR25" s="19" t="str">
        <f>'(C) Comparison to Reference'!M50</f>
        <v/>
      </c>
      <c r="AS25" s="19">
        <f>'(C) Comparison to Reference'!H50</f>
        <v>0</v>
      </c>
      <c r="AT25" s="19">
        <f>'(C) Comparison to Reference'!J50</f>
        <v>0</v>
      </c>
      <c r="AU25" s="19" t="str">
        <f>'(C) Comparison to Reference'!L50</f>
        <v/>
      </c>
      <c r="AV25" s="19" t="e">
        <f>#REF!</f>
        <v>#REF!</v>
      </c>
      <c r="AW25" s="19" t="e">
        <f>#REF!</f>
        <v>#REF!</v>
      </c>
      <c r="AX25" s="19" t="e">
        <f>#REF!</f>
        <v>#REF!</v>
      </c>
      <c r="AY25" s="19" t="e">
        <f>#REF!</f>
        <v>#REF!</v>
      </c>
      <c r="AZ25" s="19" t="e">
        <f>#REF!</f>
        <v>#REF!</v>
      </c>
      <c r="BA25" s="19" t="str">
        <f>VLOOKUP(AP25,Database!$G$2:$H$139,2,FALSE)</f>
        <v>ICE V3.0</v>
      </c>
    </row>
    <row r="26" spans="1:53" ht="30" x14ac:dyDescent="0.25">
      <c r="A26" s="19" t="e">
        <f t="shared" si="0"/>
        <v>#REF!</v>
      </c>
      <c r="B26" s="19" t="e">
        <f>#REF!</f>
        <v>#REF!</v>
      </c>
      <c r="C26" s="19" t="e">
        <f>#REF!</f>
        <v>#REF!</v>
      </c>
      <c r="D26" s="19" t="e">
        <f>#REF!</f>
        <v>#REF!</v>
      </c>
      <c r="E26" s="114" t="e">
        <f>#REF!</f>
        <v>#REF!</v>
      </c>
      <c r="F26" s="19" t="e">
        <f>#REF!</f>
        <v>#REF!</v>
      </c>
      <c r="G26" s="19" t="e">
        <f>#REF!</f>
        <v>#REF!</v>
      </c>
      <c r="H26" s="19" t="e">
        <f>#REF!</f>
        <v>#REF!</v>
      </c>
      <c r="I26" s="19" t="e">
        <f>#REF!</f>
        <v>#REF!</v>
      </c>
      <c r="J26" s="19" t="e">
        <f>#REF!</f>
        <v>#REF!</v>
      </c>
      <c r="K26" s="19" t="e">
        <f>#REF!</f>
        <v>#REF!</v>
      </c>
      <c r="L26" s="19" t="e">
        <f>#REF!</f>
        <v>#REF!</v>
      </c>
      <c r="M26" s="19" t="e">
        <f>#REF!</f>
        <v>#REF!</v>
      </c>
      <c r="N26" s="19" t="e">
        <f>#REF!</f>
        <v>#REF!</v>
      </c>
      <c r="O26" s="19" t="e">
        <f>#REF!</f>
        <v>#REF!</v>
      </c>
      <c r="P26" s="19" t="e">
        <f>#REF!</f>
        <v>#REF!</v>
      </c>
      <c r="Q26" s="19" t="e">
        <f>#REF!</f>
        <v>#REF!</v>
      </c>
      <c r="R26" s="19" t="e">
        <f>#REF!</f>
        <v>#REF!</v>
      </c>
      <c r="S26" s="19" t="e">
        <f>#REF!</f>
        <v>#REF!</v>
      </c>
      <c r="T26" s="19" t="e">
        <f>#REF!</f>
        <v>#REF!</v>
      </c>
      <c r="U26" s="19" t="e">
        <f>#REF!</f>
        <v>#REF!</v>
      </c>
      <c r="V26" s="19" t="e">
        <f>#REF!</f>
        <v>#REF!</v>
      </c>
      <c r="W26" s="19" t="e">
        <f>#REF!</f>
        <v>#REF!</v>
      </c>
      <c r="X26" s="19" t="e">
        <f>#REF!</f>
        <v>#REF!</v>
      </c>
      <c r="Y26" s="19" t="e">
        <f>#REF!</f>
        <v>#REF!</v>
      </c>
      <c r="Z26" s="19" t="e">
        <f>#REF!</f>
        <v>#REF!</v>
      </c>
      <c r="AA26" s="19" t="e">
        <f>#REF!</f>
        <v>#REF!</v>
      </c>
      <c r="AB26" s="19" t="e">
        <f>#REF!</f>
        <v>#REF!</v>
      </c>
      <c r="AC26" s="19" t="e">
        <f>'Reference Value Summary'!#REF!</f>
        <v>#REF!</v>
      </c>
      <c r="AD26" s="19" t="e">
        <f>'Reference Value Summary'!#REF!</f>
        <v>#REF!</v>
      </c>
      <c r="AE26" s="19" t="e">
        <f>'Reference Value Summary'!#REF!</f>
        <v>#REF!</v>
      </c>
      <c r="AF26" s="19" t="e">
        <f>'Reference Value Summary'!#REF!</f>
        <v>#REF!</v>
      </c>
      <c r="AG26" s="19" t="e">
        <f>'Reference Value Summary'!#REF!</f>
        <v>#REF!</v>
      </c>
      <c r="AH26" s="19" t="e">
        <f>'Reference Value Summary'!#REF!</f>
        <v>#REF!</v>
      </c>
      <c r="AI26" s="19" t="e">
        <f>'Reference Value Summary'!#REF!</f>
        <v>#REF!</v>
      </c>
      <c r="AJ26" s="19">
        <f>'Reference Value Summary'!$B$4</f>
        <v>0</v>
      </c>
      <c r="AK26" s="19">
        <f>'Reference Value Summary'!$B$5</f>
        <v>0</v>
      </c>
      <c r="AL26" s="19" t="str">
        <f>'Reference Value Summary'!$B$6</f>
        <v/>
      </c>
      <c r="AM26" s="24" t="s">
        <v>109</v>
      </c>
      <c r="AN26" s="24" t="s">
        <v>115</v>
      </c>
      <c r="AO26" s="24" t="s">
        <v>95</v>
      </c>
      <c r="AP26" s="19">
        <f>'(C) Comparison to Reference'!E51</f>
        <v>0.23250000000000001</v>
      </c>
      <c r="AQ26" s="19">
        <f>'(C) Comparison to Reference'!F51</f>
        <v>0</v>
      </c>
      <c r="AR26" s="19" t="str">
        <f>'(C) Comparison to Reference'!M51</f>
        <v/>
      </c>
      <c r="AS26" s="19">
        <f>'(C) Comparison to Reference'!H51</f>
        <v>0</v>
      </c>
      <c r="AT26" s="19">
        <f>'(C) Comparison to Reference'!J51</f>
        <v>0</v>
      </c>
      <c r="AU26" s="19" t="str">
        <f>'(C) Comparison to Reference'!L51</f>
        <v/>
      </c>
      <c r="AV26" s="19" t="e">
        <f>#REF!</f>
        <v>#REF!</v>
      </c>
      <c r="AW26" s="19" t="e">
        <f>#REF!</f>
        <v>#REF!</v>
      </c>
      <c r="AX26" s="19" t="e">
        <f>#REF!</f>
        <v>#REF!</v>
      </c>
      <c r="AY26" s="19" t="e">
        <f>#REF!</f>
        <v>#REF!</v>
      </c>
      <c r="AZ26" s="19" t="e">
        <f>#REF!</f>
        <v>#REF!</v>
      </c>
      <c r="BA26" s="19" t="str">
        <f>VLOOKUP(AP26,Database!$G$2:$H$139,2,FALSE)</f>
        <v>BCA-Computed emission factor</v>
      </c>
    </row>
    <row r="27" spans="1:53" ht="30" x14ac:dyDescent="0.25">
      <c r="A27" s="19" t="e">
        <f t="shared" si="0"/>
        <v>#REF!</v>
      </c>
      <c r="B27" s="19" t="e">
        <f>#REF!</f>
        <v>#REF!</v>
      </c>
      <c r="C27" s="19" t="e">
        <f>#REF!</f>
        <v>#REF!</v>
      </c>
      <c r="D27" s="19" t="e">
        <f>#REF!</f>
        <v>#REF!</v>
      </c>
      <c r="E27" s="114" t="e">
        <f>#REF!</f>
        <v>#REF!</v>
      </c>
      <c r="F27" s="19" t="e">
        <f>#REF!</f>
        <v>#REF!</v>
      </c>
      <c r="G27" s="19" t="e">
        <f>#REF!</f>
        <v>#REF!</v>
      </c>
      <c r="H27" s="19" t="e">
        <f>#REF!</f>
        <v>#REF!</v>
      </c>
      <c r="I27" s="19" t="e">
        <f>#REF!</f>
        <v>#REF!</v>
      </c>
      <c r="J27" s="19" t="e">
        <f>#REF!</f>
        <v>#REF!</v>
      </c>
      <c r="K27" s="19" t="e">
        <f>#REF!</f>
        <v>#REF!</v>
      </c>
      <c r="L27" s="19" t="e">
        <f>#REF!</f>
        <v>#REF!</v>
      </c>
      <c r="M27" s="19" t="e">
        <f>#REF!</f>
        <v>#REF!</v>
      </c>
      <c r="N27" s="19" t="e">
        <f>#REF!</f>
        <v>#REF!</v>
      </c>
      <c r="O27" s="19" t="e">
        <f>#REF!</f>
        <v>#REF!</v>
      </c>
      <c r="P27" s="19" t="e">
        <f>#REF!</f>
        <v>#REF!</v>
      </c>
      <c r="Q27" s="19" t="e">
        <f>#REF!</f>
        <v>#REF!</v>
      </c>
      <c r="R27" s="19" t="e">
        <f>#REF!</f>
        <v>#REF!</v>
      </c>
      <c r="S27" s="19" t="e">
        <f>#REF!</f>
        <v>#REF!</v>
      </c>
      <c r="T27" s="19" t="e">
        <f>#REF!</f>
        <v>#REF!</v>
      </c>
      <c r="U27" s="19" t="e">
        <f>#REF!</f>
        <v>#REF!</v>
      </c>
      <c r="V27" s="19" t="e">
        <f>#REF!</f>
        <v>#REF!</v>
      </c>
      <c r="W27" s="19" t="e">
        <f>#REF!</f>
        <v>#REF!</v>
      </c>
      <c r="X27" s="19" t="e">
        <f>#REF!</f>
        <v>#REF!</v>
      </c>
      <c r="Y27" s="19" t="e">
        <f>#REF!</f>
        <v>#REF!</v>
      </c>
      <c r="Z27" s="19" t="e">
        <f>#REF!</f>
        <v>#REF!</v>
      </c>
      <c r="AA27" s="19" t="e">
        <f>#REF!</f>
        <v>#REF!</v>
      </c>
      <c r="AB27" s="19" t="e">
        <f>#REF!</f>
        <v>#REF!</v>
      </c>
      <c r="AC27" s="19" t="e">
        <f>'Reference Value Summary'!#REF!</f>
        <v>#REF!</v>
      </c>
      <c r="AD27" s="19" t="e">
        <f>'Reference Value Summary'!#REF!</f>
        <v>#REF!</v>
      </c>
      <c r="AE27" s="19" t="e">
        <f>'Reference Value Summary'!#REF!</f>
        <v>#REF!</v>
      </c>
      <c r="AF27" s="19" t="e">
        <f>'Reference Value Summary'!#REF!</f>
        <v>#REF!</v>
      </c>
      <c r="AG27" s="19" t="e">
        <f>'Reference Value Summary'!#REF!</f>
        <v>#REF!</v>
      </c>
      <c r="AH27" s="19" t="e">
        <f>'Reference Value Summary'!#REF!</f>
        <v>#REF!</v>
      </c>
      <c r="AI27" s="19" t="e">
        <f>'Reference Value Summary'!#REF!</f>
        <v>#REF!</v>
      </c>
      <c r="AJ27" s="19">
        <f>'Reference Value Summary'!$B$4</f>
        <v>0</v>
      </c>
      <c r="AK27" s="19">
        <f>'Reference Value Summary'!$B$5</f>
        <v>0</v>
      </c>
      <c r="AL27" s="19" t="str">
        <f>'Reference Value Summary'!$B$6</f>
        <v/>
      </c>
      <c r="AM27" s="24" t="s">
        <v>109</v>
      </c>
      <c r="AN27" s="24" t="s">
        <v>115</v>
      </c>
      <c r="AO27" s="24" t="s">
        <v>96</v>
      </c>
      <c r="AP27" s="19">
        <f>'(C) Comparison to Reference'!E52</f>
        <v>0.22700000000000001</v>
      </c>
      <c r="AQ27" s="19">
        <f>'(C) Comparison to Reference'!F52</f>
        <v>0</v>
      </c>
      <c r="AR27" s="19" t="str">
        <f>'(C) Comparison to Reference'!M52</f>
        <v/>
      </c>
      <c r="AS27" s="19">
        <f>'(C) Comparison to Reference'!H52</f>
        <v>0</v>
      </c>
      <c r="AT27" s="19">
        <f>'(C) Comparison to Reference'!J52</f>
        <v>0</v>
      </c>
      <c r="AU27" s="19" t="str">
        <f>'(C) Comparison to Reference'!L52</f>
        <v/>
      </c>
      <c r="AV27" s="19" t="e">
        <f>#REF!</f>
        <v>#REF!</v>
      </c>
      <c r="AW27" s="19" t="e">
        <f>#REF!</f>
        <v>#REF!</v>
      </c>
      <c r="AX27" s="19" t="e">
        <f>#REF!</f>
        <v>#REF!</v>
      </c>
      <c r="AY27" s="19" t="e">
        <f>#REF!</f>
        <v>#REF!</v>
      </c>
      <c r="AZ27" s="19" t="e">
        <f>#REF!</f>
        <v>#REF!</v>
      </c>
      <c r="BA27" s="19" t="str">
        <f>VLOOKUP(AP27,Database!$G$2:$H$139,2,FALSE)</f>
        <v>BCA-Computed emission factor</v>
      </c>
    </row>
    <row r="28" spans="1:53" ht="30" x14ac:dyDescent="0.25">
      <c r="A28" s="19" t="e">
        <f t="shared" si="0"/>
        <v>#REF!</v>
      </c>
      <c r="B28" s="19" t="e">
        <f>#REF!</f>
        <v>#REF!</v>
      </c>
      <c r="C28" s="19" t="e">
        <f>#REF!</f>
        <v>#REF!</v>
      </c>
      <c r="D28" s="19" t="e">
        <f>#REF!</f>
        <v>#REF!</v>
      </c>
      <c r="E28" s="114" t="e">
        <f>#REF!</f>
        <v>#REF!</v>
      </c>
      <c r="F28" s="19" t="e">
        <f>#REF!</f>
        <v>#REF!</v>
      </c>
      <c r="G28" s="19" t="e">
        <f>#REF!</f>
        <v>#REF!</v>
      </c>
      <c r="H28" s="19" t="e">
        <f>#REF!</f>
        <v>#REF!</v>
      </c>
      <c r="I28" s="19" t="e">
        <f>#REF!</f>
        <v>#REF!</v>
      </c>
      <c r="J28" s="19" t="e">
        <f>#REF!</f>
        <v>#REF!</v>
      </c>
      <c r="K28" s="19" t="e">
        <f>#REF!</f>
        <v>#REF!</v>
      </c>
      <c r="L28" s="19" t="e">
        <f>#REF!</f>
        <v>#REF!</v>
      </c>
      <c r="M28" s="19" t="e">
        <f>#REF!</f>
        <v>#REF!</v>
      </c>
      <c r="N28" s="19" t="e">
        <f>#REF!</f>
        <v>#REF!</v>
      </c>
      <c r="O28" s="19" t="e">
        <f>#REF!</f>
        <v>#REF!</v>
      </c>
      <c r="P28" s="19" t="e">
        <f>#REF!</f>
        <v>#REF!</v>
      </c>
      <c r="Q28" s="19" t="e">
        <f>#REF!</f>
        <v>#REF!</v>
      </c>
      <c r="R28" s="19" t="e">
        <f>#REF!</f>
        <v>#REF!</v>
      </c>
      <c r="S28" s="19" t="e">
        <f>#REF!</f>
        <v>#REF!</v>
      </c>
      <c r="T28" s="19" t="e">
        <f>#REF!</f>
        <v>#REF!</v>
      </c>
      <c r="U28" s="19" t="e">
        <f>#REF!</f>
        <v>#REF!</v>
      </c>
      <c r="V28" s="19" t="e">
        <f>#REF!</f>
        <v>#REF!</v>
      </c>
      <c r="W28" s="19" t="e">
        <f>#REF!</f>
        <v>#REF!</v>
      </c>
      <c r="X28" s="19" t="e">
        <f>#REF!</f>
        <v>#REF!</v>
      </c>
      <c r="Y28" s="19" t="e">
        <f>#REF!</f>
        <v>#REF!</v>
      </c>
      <c r="Z28" s="19" t="e">
        <f>#REF!</f>
        <v>#REF!</v>
      </c>
      <c r="AA28" s="19" t="e">
        <f>#REF!</f>
        <v>#REF!</v>
      </c>
      <c r="AB28" s="19" t="e">
        <f>#REF!</f>
        <v>#REF!</v>
      </c>
      <c r="AC28" s="19" t="e">
        <f>'Reference Value Summary'!#REF!</f>
        <v>#REF!</v>
      </c>
      <c r="AD28" s="19" t="e">
        <f>'Reference Value Summary'!#REF!</f>
        <v>#REF!</v>
      </c>
      <c r="AE28" s="19" t="e">
        <f>'Reference Value Summary'!#REF!</f>
        <v>#REF!</v>
      </c>
      <c r="AF28" s="19" t="e">
        <f>'Reference Value Summary'!#REF!</f>
        <v>#REF!</v>
      </c>
      <c r="AG28" s="19" t="e">
        <f>'Reference Value Summary'!#REF!</f>
        <v>#REF!</v>
      </c>
      <c r="AH28" s="19" t="e">
        <f>'Reference Value Summary'!#REF!</f>
        <v>#REF!</v>
      </c>
      <c r="AI28" s="19" t="e">
        <f>'Reference Value Summary'!#REF!</f>
        <v>#REF!</v>
      </c>
      <c r="AJ28" s="19">
        <f>'Reference Value Summary'!$B$4</f>
        <v>0</v>
      </c>
      <c r="AK28" s="19">
        <f>'Reference Value Summary'!$B$5</f>
        <v>0</v>
      </c>
      <c r="AL28" s="19" t="str">
        <f>'Reference Value Summary'!$B$6</f>
        <v/>
      </c>
      <c r="AM28" s="24" t="s">
        <v>109</v>
      </c>
      <c r="AN28" s="24" t="s">
        <v>216</v>
      </c>
      <c r="AO28" s="24" t="s">
        <v>77</v>
      </c>
      <c r="AP28" s="19">
        <f>'(C) Comparison to Reference'!E54</f>
        <v>0.111</v>
      </c>
      <c r="AQ28" s="19">
        <f>'(C) Comparison to Reference'!F54</f>
        <v>0</v>
      </c>
      <c r="AR28" s="19" t="str">
        <f>'(C) Comparison to Reference'!M54</f>
        <v/>
      </c>
      <c r="AS28" s="19">
        <f>'(C) Comparison to Reference'!H54</f>
        <v>0</v>
      </c>
      <c r="AT28" s="19">
        <f>'(C) Comparison to Reference'!J54</f>
        <v>0</v>
      </c>
      <c r="AU28" s="19" t="str">
        <f>'(C) Comparison to Reference'!L54</f>
        <v/>
      </c>
      <c r="AV28" s="19" t="e">
        <f>#REF!</f>
        <v>#REF!</v>
      </c>
      <c r="AW28" s="19" t="e">
        <f>#REF!</f>
        <v>#REF!</v>
      </c>
      <c r="AX28" s="19" t="e">
        <f>#REF!</f>
        <v>#REF!</v>
      </c>
      <c r="AY28" s="19" t="e">
        <f>#REF!</f>
        <v>#REF!</v>
      </c>
      <c r="AZ28" s="19" t="e">
        <f>#REF!</f>
        <v>#REF!</v>
      </c>
      <c r="BA28" s="19" t="str">
        <f>VLOOKUP(AP28,Database!$G$2:$H$139,2,FALSE)</f>
        <v>ICE V3.0</v>
      </c>
    </row>
    <row r="29" spans="1:53" ht="30" x14ac:dyDescent="0.25">
      <c r="A29" s="19" t="e">
        <f t="shared" si="0"/>
        <v>#REF!</v>
      </c>
      <c r="B29" s="19" t="e">
        <f>#REF!</f>
        <v>#REF!</v>
      </c>
      <c r="C29" s="19" t="e">
        <f>#REF!</f>
        <v>#REF!</v>
      </c>
      <c r="D29" s="19" t="e">
        <f>#REF!</f>
        <v>#REF!</v>
      </c>
      <c r="E29" s="114" t="e">
        <f>#REF!</f>
        <v>#REF!</v>
      </c>
      <c r="F29" s="19" t="e">
        <f>#REF!</f>
        <v>#REF!</v>
      </c>
      <c r="G29" s="19" t="e">
        <f>#REF!</f>
        <v>#REF!</v>
      </c>
      <c r="H29" s="19" t="e">
        <f>#REF!</f>
        <v>#REF!</v>
      </c>
      <c r="I29" s="19" t="e">
        <f>#REF!</f>
        <v>#REF!</v>
      </c>
      <c r="J29" s="19" t="e">
        <f>#REF!</f>
        <v>#REF!</v>
      </c>
      <c r="K29" s="19" t="e">
        <f>#REF!</f>
        <v>#REF!</v>
      </c>
      <c r="L29" s="19" t="e">
        <f>#REF!</f>
        <v>#REF!</v>
      </c>
      <c r="M29" s="19" t="e">
        <f>#REF!</f>
        <v>#REF!</v>
      </c>
      <c r="N29" s="19" t="e">
        <f>#REF!</f>
        <v>#REF!</v>
      </c>
      <c r="O29" s="19" t="e">
        <f>#REF!</f>
        <v>#REF!</v>
      </c>
      <c r="P29" s="19" t="e">
        <f>#REF!</f>
        <v>#REF!</v>
      </c>
      <c r="Q29" s="19" t="e">
        <f>#REF!</f>
        <v>#REF!</v>
      </c>
      <c r="R29" s="19" t="e">
        <f>#REF!</f>
        <v>#REF!</v>
      </c>
      <c r="S29" s="19" t="e">
        <f>#REF!</f>
        <v>#REF!</v>
      </c>
      <c r="T29" s="19" t="e">
        <f>#REF!</f>
        <v>#REF!</v>
      </c>
      <c r="U29" s="19" t="e">
        <f>#REF!</f>
        <v>#REF!</v>
      </c>
      <c r="V29" s="19" t="e">
        <f>#REF!</f>
        <v>#REF!</v>
      </c>
      <c r="W29" s="19" t="e">
        <f>#REF!</f>
        <v>#REF!</v>
      </c>
      <c r="X29" s="19" t="e">
        <f>#REF!</f>
        <v>#REF!</v>
      </c>
      <c r="Y29" s="19" t="e">
        <f>#REF!</f>
        <v>#REF!</v>
      </c>
      <c r="Z29" s="19" t="e">
        <f>#REF!</f>
        <v>#REF!</v>
      </c>
      <c r="AA29" s="19" t="e">
        <f>#REF!</f>
        <v>#REF!</v>
      </c>
      <c r="AB29" s="19" t="e">
        <f>#REF!</f>
        <v>#REF!</v>
      </c>
      <c r="AC29" s="19" t="e">
        <f>'Reference Value Summary'!#REF!</f>
        <v>#REF!</v>
      </c>
      <c r="AD29" s="19" t="e">
        <f>'Reference Value Summary'!#REF!</f>
        <v>#REF!</v>
      </c>
      <c r="AE29" s="19" t="e">
        <f>'Reference Value Summary'!#REF!</f>
        <v>#REF!</v>
      </c>
      <c r="AF29" s="19" t="e">
        <f>'Reference Value Summary'!#REF!</f>
        <v>#REF!</v>
      </c>
      <c r="AG29" s="19" t="e">
        <f>'Reference Value Summary'!#REF!</f>
        <v>#REF!</v>
      </c>
      <c r="AH29" s="19" t="e">
        <f>'Reference Value Summary'!#REF!</f>
        <v>#REF!</v>
      </c>
      <c r="AI29" s="19" t="e">
        <f>'Reference Value Summary'!#REF!</f>
        <v>#REF!</v>
      </c>
      <c r="AJ29" s="19">
        <f>'Reference Value Summary'!$B$4</f>
        <v>0</v>
      </c>
      <c r="AK29" s="19">
        <f>'Reference Value Summary'!$B$5</f>
        <v>0</v>
      </c>
      <c r="AL29" s="19" t="str">
        <f>'Reference Value Summary'!$B$6</f>
        <v/>
      </c>
      <c r="AM29" s="24" t="s">
        <v>109</v>
      </c>
      <c r="AN29" s="24" t="s">
        <v>216</v>
      </c>
      <c r="AO29" s="24" t="s">
        <v>84</v>
      </c>
      <c r="AP29" s="19">
        <f>'(C) Comparison to Reference'!E55</f>
        <v>0.11799999999999999</v>
      </c>
      <c r="AQ29" s="19">
        <f>'(C) Comparison to Reference'!F55</f>
        <v>0</v>
      </c>
      <c r="AR29" s="19" t="str">
        <f>'(C) Comparison to Reference'!M55</f>
        <v/>
      </c>
      <c r="AS29" s="19">
        <f>'(C) Comparison to Reference'!H55</f>
        <v>0</v>
      </c>
      <c r="AT29" s="19">
        <f>'(C) Comparison to Reference'!J55</f>
        <v>0</v>
      </c>
      <c r="AU29" s="19" t="str">
        <f>'(C) Comparison to Reference'!L55</f>
        <v/>
      </c>
      <c r="AV29" s="19" t="e">
        <f>#REF!</f>
        <v>#REF!</v>
      </c>
      <c r="AW29" s="19" t="e">
        <f>#REF!</f>
        <v>#REF!</v>
      </c>
      <c r="AX29" s="19" t="e">
        <f>#REF!</f>
        <v>#REF!</v>
      </c>
      <c r="AY29" s="19" t="e">
        <f>#REF!</f>
        <v>#REF!</v>
      </c>
      <c r="AZ29" s="19" t="e">
        <f>#REF!</f>
        <v>#REF!</v>
      </c>
      <c r="BA29" s="19" t="str">
        <f>VLOOKUP(AP29,Database!$G$2:$H$139,2,FALSE)</f>
        <v>ICE V3.0</v>
      </c>
    </row>
    <row r="30" spans="1:53" ht="30" x14ac:dyDescent="0.25">
      <c r="A30" s="19" t="e">
        <f t="shared" si="0"/>
        <v>#REF!</v>
      </c>
      <c r="B30" s="19" t="e">
        <f>#REF!</f>
        <v>#REF!</v>
      </c>
      <c r="C30" s="19" t="e">
        <f>#REF!</f>
        <v>#REF!</v>
      </c>
      <c r="D30" s="19" t="e">
        <f>#REF!</f>
        <v>#REF!</v>
      </c>
      <c r="E30" s="114" t="e">
        <f>#REF!</f>
        <v>#REF!</v>
      </c>
      <c r="F30" s="19" t="e">
        <f>#REF!</f>
        <v>#REF!</v>
      </c>
      <c r="G30" s="19" t="e">
        <f>#REF!</f>
        <v>#REF!</v>
      </c>
      <c r="H30" s="19" t="e">
        <f>#REF!</f>
        <v>#REF!</v>
      </c>
      <c r="I30" s="19" t="e">
        <f>#REF!</f>
        <v>#REF!</v>
      </c>
      <c r="J30" s="19" t="e">
        <f>#REF!</f>
        <v>#REF!</v>
      </c>
      <c r="K30" s="19" t="e">
        <f>#REF!</f>
        <v>#REF!</v>
      </c>
      <c r="L30" s="19" t="e">
        <f>#REF!</f>
        <v>#REF!</v>
      </c>
      <c r="M30" s="19" t="e">
        <f>#REF!</f>
        <v>#REF!</v>
      </c>
      <c r="N30" s="19" t="e">
        <f>#REF!</f>
        <v>#REF!</v>
      </c>
      <c r="O30" s="19" t="e">
        <f>#REF!</f>
        <v>#REF!</v>
      </c>
      <c r="P30" s="19" t="e">
        <f>#REF!</f>
        <v>#REF!</v>
      </c>
      <c r="Q30" s="19" t="e">
        <f>#REF!</f>
        <v>#REF!</v>
      </c>
      <c r="R30" s="19" t="e">
        <f>#REF!</f>
        <v>#REF!</v>
      </c>
      <c r="S30" s="19" t="e">
        <f>#REF!</f>
        <v>#REF!</v>
      </c>
      <c r="T30" s="19" t="e">
        <f>#REF!</f>
        <v>#REF!</v>
      </c>
      <c r="U30" s="19" t="e">
        <f>#REF!</f>
        <v>#REF!</v>
      </c>
      <c r="V30" s="19" t="e">
        <f>#REF!</f>
        <v>#REF!</v>
      </c>
      <c r="W30" s="19" t="e">
        <f>#REF!</f>
        <v>#REF!</v>
      </c>
      <c r="X30" s="19" t="e">
        <f>#REF!</f>
        <v>#REF!</v>
      </c>
      <c r="Y30" s="19" t="e">
        <f>#REF!</f>
        <v>#REF!</v>
      </c>
      <c r="Z30" s="19" t="e">
        <f>#REF!</f>
        <v>#REF!</v>
      </c>
      <c r="AA30" s="19" t="e">
        <f>#REF!</f>
        <v>#REF!</v>
      </c>
      <c r="AB30" s="19" t="e">
        <f>#REF!</f>
        <v>#REF!</v>
      </c>
      <c r="AC30" s="19" t="e">
        <f>'Reference Value Summary'!#REF!</f>
        <v>#REF!</v>
      </c>
      <c r="AD30" s="19" t="e">
        <f>'Reference Value Summary'!#REF!</f>
        <v>#REF!</v>
      </c>
      <c r="AE30" s="19" t="e">
        <f>'Reference Value Summary'!#REF!</f>
        <v>#REF!</v>
      </c>
      <c r="AF30" s="19" t="e">
        <f>'Reference Value Summary'!#REF!</f>
        <v>#REF!</v>
      </c>
      <c r="AG30" s="19" t="e">
        <f>'Reference Value Summary'!#REF!</f>
        <v>#REF!</v>
      </c>
      <c r="AH30" s="19" t="e">
        <f>'Reference Value Summary'!#REF!</f>
        <v>#REF!</v>
      </c>
      <c r="AI30" s="19" t="e">
        <f>'Reference Value Summary'!#REF!</f>
        <v>#REF!</v>
      </c>
      <c r="AJ30" s="19">
        <f>'Reference Value Summary'!$B$4</f>
        <v>0</v>
      </c>
      <c r="AK30" s="19">
        <f>'Reference Value Summary'!$B$5</f>
        <v>0</v>
      </c>
      <c r="AL30" s="19" t="str">
        <f>'Reference Value Summary'!$B$6</f>
        <v/>
      </c>
      <c r="AM30" s="24" t="s">
        <v>109</v>
      </c>
      <c r="AN30" s="24" t="s">
        <v>216</v>
      </c>
      <c r="AO30" s="24" t="s">
        <v>79</v>
      </c>
      <c r="AP30" s="19">
        <f>'(C) Comparison to Reference'!E56</f>
        <v>0.13900000000000001</v>
      </c>
      <c r="AQ30" s="19">
        <f>'(C) Comparison to Reference'!F56</f>
        <v>0</v>
      </c>
      <c r="AR30" s="19" t="str">
        <f>'(C) Comparison to Reference'!M56</f>
        <v/>
      </c>
      <c r="AS30" s="19">
        <f>'(C) Comparison to Reference'!H56</f>
        <v>0</v>
      </c>
      <c r="AT30" s="19">
        <f>'(C) Comparison to Reference'!J56</f>
        <v>0</v>
      </c>
      <c r="AU30" s="19" t="str">
        <f>'(C) Comparison to Reference'!L56</f>
        <v/>
      </c>
      <c r="AV30" s="19" t="e">
        <f>#REF!</f>
        <v>#REF!</v>
      </c>
      <c r="AW30" s="19" t="e">
        <f>#REF!</f>
        <v>#REF!</v>
      </c>
      <c r="AX30" s="19" t="e">
        <f>#REF!</f>
        <v>#REF!</v>
      </c>
      <c r="AY30" s="19" t="e">
        <f>#REF!</f>
        <v>#REF!</v>
      </c>
      <c r="AZ30" s="19" t="e">
        <f>#REF!</f>
        <v>#REF!</v>
      </c>
      <c r="BA30" s="19" t="str">
        <f>VLOOKUP(AP30,Database!$G$2:$H$139,2,FALSE)</f>
        <v>ICE V3.0</v>
      </c>
    </row>
    <row r="31" spans="1:53" ht="30" x14ac:dyDescent="0.25">
      <c r="A31" s="19" t="e">
        <f t="shared" si="0"/>
        <v>#REF!</v>
      </c>
      <c r="B31" s="19" t="e">
        <f>#REF!</f>
        <v>#REF!</v>
      </c>
      <c r="C31" s="19" t="e">
        <f>#REF!</f>
        <v>#REF!</v>
      </c>
      <c r="D31" s="19" t="e">
        <f>#REF!</f>
        <v>#REF!</v>
      </c>
      <c r="E31" s="114" t="e">
        <f>#REF!</f>
        <v>#REF!</v>
      </c>
      <c r="F31" s="19" t="e">
        <f>#REF!</f>
        <v>#REF!</v>
      </c>
      <c r="G31" s="19" t="e">
        <f>#REF!</f>
        <v>#REF!</v>
      </c>
      <c r="H31" s="19" t="e">
        <f>#REF!</f>
        <v>#REF!</v>
      </c>
      <c r="I31" s="19" t="e">
        <f>#REF!</f>
        <v>#REF!</v>
      </c>
      <c r="J31" s="19" t="e">
        <f>#REF!</f>
        <v>#REF!</v>
      </c>
      <c r="K31" s="19" t="e">
        <f>#REF!</f>
        <v>#REF!</v>
      </c>
      <c r="L31" s="19" t="e">
        <f>#REF!</f>
        <v>#REF!</v>
      </c>
      <c r="M31" s="19" t="e">
        <f>#REF!</f>
        <v>#REF!</v>
      </c>
      <c r="N31" s="19" t="e">
        <f>#REF!</f>
        <v>#REF!</v>
      </c>
      <c r="O31" s="19" t="e">
        <f>#REF!</f>
        <v>#REF!</v>
      </c>
      <c r="P31" s="19" t="e">
        <f>#REF!</f>
        <v>#REF!</v>
      </c>
      <c r="Q31" s="19" t="e">
        <f>#REF!</f>
        <v>#REF!</v>
      </c>
      <c r="R31" s="19" t="e">
        <f>#REF!</f>
        <v>#REF!</v>
      </c>
      <c r="S31" s="19" t="e">
        <f>#REF!</f>
        <v>#REF!</v>
      </c>
      <c r="T31" s="19" t="e">
        <f>#REF!</f>
        <v>#REF!</v>
      </c>
      <c r="U31" s="19" t="e">
        <f>#REF!</f>
        <v>#REF!</v>
      </c>
      <c r="V31" s="19" t="e">
        <f>#REF!</f>
        <v>#REF!</v>
      </c>
      <c r="W31" s="19" t="e">
        <f>#REF!</f>
        <v>#REF!</v>
      </c>
      <c r="X31" s="19" t="e">
        <f>#REF!</f>
        <v>#REF!</v>
      </c>
      <c r="Y31" s="19" t="e">
        <f>#REF!</f>
        <v>#REF!</v>
      </c>
      <c r="Z31" s="19" t="e">
        <f>#REF!</f>
        <v>#REF!</v>
      </c>
      <c r="AA31" s="19" t="e">
        <f>#REF!</f>
        <v>#REF!</v>
      </c>
      <c r="AB31" s="19" t="e">
        <f>#REF!</f>
        <v>#REF!</v>
      </c>
      <c r="AC31" s="19" t="e">
        <f>'Reference Value Summary'!#REF!</f>
        <v>#REF!</v>
      </c>
      <c r="AD31" s="19" t="e">
        <f>'Reference Value Summary'!#REF!</f>
        <v>#REF!</v>
      </c>
      <c r="AE31" s="19" t="e">
        <f>'Reference Value Summary'!#REF!</f>
        <v>#REF!</v>
      </c>
      <c r="AF31" s="19" t="e">
        <f>'Reference Value Summary'!#REF!</f>
        <v>#REF!</v>
      </c>
      <c r="AG31" s="19" t="e">
        <f>'Reference Value Summary'!#REF!</f>
        <v>#REF!</v>
      </c>
      <c r="AH31" s="19" t="e">
        <f>'Reference Value Summary'!#REF!</f>
        <v>#REF!</v>
      </c>
      <c r="AI31" s="19" t="e">
        <f>'Reference Value Summary'!#REF!</f>
        <v>#REF!</v>
      </c>
      <c r="AJ31" s="19">
        <f>'Reference Value Summary'!$B$4</f>
        <v>0</v>
      </c>
      <c r="AK31" s="19">
        <f>'Reference Value Summary'!$B$5</f>
        <v>0</v>
      </c>
      <c r="AL31" s="19" t="str">
        <f>'Reference Value Summary'!$B$6</f>
        <v/>
      </c>
      <c r="AM31" s="24" t="s">
        <v>109</v>
      </c>
      <c r="AN31" s="24" t="s">
        <v>216</v>
      </c>
      <c r="AO31" s="24" t="s">
        <v>80</v>
      </c>
      <c r="AP31" s="19">
        <f>'(C) Comparison to Reference'!E57</f>
        <v>0.14899999999999999</v>
      </c>
      <c r="AQ31" s="19">
        <f>'(C) Comparison to Reference'!F57</f>
        <v>0</v>
      </c>
      <c r="AR31" s="19" t="str">
        <f>'(C) Comparison to Reference'!M57</f>
        <v/>
      </c>
      <c r="AS31" s="19">
        <f>'(C) Comparison to Reference'!H57</f>
        <v>0</v>
      </c>
      <c r="AT31" s="19">
        <f>'(C) Comparison to Reference'!J57</f>
        <v>0</v>
      </c>
      <c r="AU31" s="19" t="str">
        <f>'(C) Comparison to Reference'!L57</f>
        <v/>
      </c>
      <c r="AV31" s="19" t="e">
        <f>#REF!</f>
        <v>#REF!</v>
      </c>
      <c r="AW31" s="19" t="e">
        <f>#REF!</f>
        <v>#REF!</v>
      </c>
      <c r="AX31" s="19" t="e">
        <f>#REF!</f>
        <v>#REF!</v>
      </c>
      <c r="AY31" s="19" t="e">
        <f>#REF!</f>
        <v>#REF!</v>
      </c>
      <c r="AZ31" s="19" t="e">
        <f>#REF!</f>
        <v>#REF!</v>
      </c>
      <c r="BA31" s="19" t="str">
        <f>VLOOKUP(AP31,Database!$G$2:$H$139,2,FALSE)</f>
        <v>ICE V3.0</v>
      </c>
    </row>
    <row r="32" spans="1:53" ht="30" x14ac:dyDescent="0.25">
      <c r="A32" s="19" t="e">
        <f t="shared" si="0"/>
        <v>#REF!</v>
      </c>
      <c r="B32" s="19" t="e">
        <f>#REF!</f>
        <v>#REF!</v>
      </c>
      <c r="C32" s="19" t="e">
        <f>#REF!</f>
        <v>#REF!</v>
      </c>
      <c r="D32" s="19" t="e">
        <f>#REF!</f>
        <v>#REF!</v>
      </c>
      <c r="E32" s="114" t="e">
        <f>#REF!</f>
        <v>#REF!</v>
      </c>
      <c r="F32" s="19" t="e">
        <f>#REF!</f>
        <v>#REF!</v>
      </c>
      <c r="G32" s="19" t="e">
        <f>#REF!</f>
        <v>#REF!</v>
      </c>
      <c r="H32" s="19" t="e">
        <f>#REF!</f>
        <v>#REF!</v>
      </c>
      <c r="I32" s="19" t="e">
        <f>#REF!</f>
        <v>#REF!</v>
      </c>
      <c r="J32" s="19" t="e">
        <f>#REF!</f>
        <v>#REF!</v>
      </c>
      <c r="K32" s="19" t="e">
        <f>#REF!</f>
        <v>#REF!</v>
      </c>
      <c r="L32" s="19" t="e">
        <f>#REF!</f>
        <v>#REF!</v>
      </c>
      <c r="M32" s="19" t="e">
        <f>#REF!</f>
        <v>#REF!</v>
      </c>
      <c r="N32" s="19" t="e">
        <f>#REF!</f>
        <v>#REF!</v>
      </c>
      <c r="O32" s="19" t="e">
        <f>#REF!</f>
        <v>#REF!</v>
      </c>
      <c r="P32" s="19" t="e">
        <f>#REF!</f>
        <v>#REF!</v>
      </c>
      <c r="Q32" s="19" t="e">
        <f>#REF!</f>
        <v>#REF!</v>
      </c>
      <c r="R32" s="19" t="e">
        <f>#REF!</f>
        <v>#REF!</v>
      </c>
      <c r="S32" s="19" t="e">
        <f>#REF!</f>
        <v>#REF!</v>
      </c>
      <c r="T32" s="19" t="e">
        <f>#REF!</f>
        <v>#REF!</v>
      </c>
      <c r="U32" s="19" t="e">
        <f>#REF!</f>
        <v>#REF!</v>
      </c>
      <c r="V32" s="19" t="e">
        <f>#REF!</f>
        <v>#REF!</v>
      </c>
      <c r="W32" s="19" t="e">
        <f>#REF!</f>
        <v>#REF!</v>
      </c>
      <c r="X32" s="19" t="e">
        <f>#REF!</f>
        <v>#REF!</v>
      </c>
      <c r="Y32" s="19" t="e">
        <f>#REF!</f>
        <v>#REF!</v>
      </c>
      <c r="Z32" s="19" t="e">
        <f>#REF!</f>
        <v>#REF!</v>
      </c>
      <c r="AA32" s="19" t="e">
        <f>#REF!</f>
        <v>#REF!</v>
      </c>
      <c r="AB32" s="19" t="e">
        <f>#REF!</f>
        <v>#REF!</v>
      </c>
      <c r="AC32" s="19" t="e">
        <f>'Reference Value Summary'!#REF!</f>
        <v>#REF!</v>
      </c>
      <c r="AD32" s="19" t="e">
        <f>'Reference Value Summary'!#REF!</f>
        <v>#REF!</v>
      </c>
      <c r="AE32" s="19" t="e">
        <f>'Reference Value Summary'!#REF!</f>
        <v>#REF!</v>
      </c>
      <c r="AF32" s="19" t="e">
        <f>'Reference Value Summary'!#REF!</f>
        <v>#REF!</v>
      </c>
      <c r="AG32" s="19" t="e">
        <f>'Reference Value Summary'!#REF!</f>
        <v>#REF!</v>
      </c>
      <c r="AH32" s="19" t="e">
        <f>'Reference Value Summary'!#REF!</f>
        <v>#REF!</v>
      </c>
      <c r="AI32" s="19" t="e">
        <f>'Reference Value Summary'!#REF!</f>
        <v>#REF!</v>
      </c>
      <c r="AJ32" s="19">
        <f>'Reference Value Summary'!$B$4</f>
        <v>0</v>
      </c>
      <c r="AK32" s="19">
        <f>'Reference Value Summary'!$B$5</f>
        <v>0</v>
      </c>
      <c r="AL32" s="19" t="str">
        <f>'Reference Value Summary'!$B$6</f>
        <v/>
      </c>
      <c r="AM32" s="24" t="s">
        <v>109</v>
      </c>
      <c r="AN32" s="24" t="s">
        <v>216</v>
      </c>
      <c r="AO32" s="24" t="s">
        <v>81</v>
      </c>
      <c r="AP32" s="19">
        <f>'(C) Comparison to Reference'!E58</f>
        <v>0.159</v>
      </c>
      <c r="AQ32" s="19">
        <f>'(C) Comparison to Reference'!F58</f>
        <v>0</v>
      </c>
      <c r="AR32" s="19" t="str">
        <f>'(C) Comparison to Reference'!M58</f>
        <v/>
      </c>
      <c r="AS32" s="19">
        <f>'(C) Comparison to Reference'!H58</f>
        <v>0</v>
      </c>
      <c r="AT32" s="19">
        <f>'(C) Comparison to Reference'!J58</f>
        <v>0</v>
      </c>
      <c r="AU32" s="19" t="str">
        <f>'(C) Comparison to Reference'!L58</f>
        <v/>
      </c>
      <c r="AV32" s="19" t="e">
        <f>#REF!</f>
        <v>#REF!</v>
      </c>
      <c r="AW32" s="19" t="e">
        <f>#REF!</f>
        <v>#REF!</v>
      </c>
      <c r="AX32" s="19" t="e">
        <f>#REF!</f>
        <v>#REF!</v>
      </c>
      <c r="AY32" s="19" t="e">
        <f>#REF!</f>
        <v>#REF!</v>
      </c>
      <c r="AZ32" s="19" t="e">
        <f>#REF!</f>
        <v>#REF!</v>
      </c>
      <c r="BA32" s="19" t="str">
        <f>VLOOKUP(AP32,Database!$G$2:$H$139,2,FALSE)</f>
        <v>ICE V3.0</v>
      </c>
    </row>
    <row r="33" spans="1:53" ht="30" x14ac:dyDescent="0.25">
      <c r="A33" s="19" t="e">
        <f t="shared" si="0"/>
        <v>#REF!</v>
      </c>
      <c r="B33" s="19" t="e">
        <f>#REF!</f>
        <v>#REF!</v>
      </c>
      <c r="C33" s="19" t="e">
        <f>#REF!</f>
        <v>#REF!</v>
      </c>
      <c r="D33" s="19" t="e">
        <f>#REF!</f>
        <v>#REF!</v>
      </c>
      <c r="E33" s="114" t="e">
        <f>#REF!</f>
        <v>#REF!</v>
      </c>
      <c r="F33" s="19" t="e">
        <f>#REF!</f>
        <v>#REF!</v>
      </c>
      <c r="G33" s="19" t="e">
        <f>#REF!</f>
        <v>#REF!</v>
      </c>
      <c r="H33" s="19" t="e">
        <f>#REF!</f>
        <v>#REF!</v>
      </c>
      <c r="I33" s="19" t="e">
        <f>#REF!</f>
        <v>#REF!</v>
      </c>
      <c r="J33" s="19" t="e">
        <f>#REF!</f>
        <v>#REF!</v>
      </c>
      <c r="K33" s="19" t="e">
        <f>#REF!</f>
        <v>#REF!</v>
      </c>
      <c r="L33" s="19" t="e">
        <f>#REF!</f>
        <v>#REF!</v>
      </c>
      <c r="M33" s="19" t="e">
        <f>#REF!</f>
        <v>#REF!</v>
      </c>
      <c r="N33" s="19" t="e">
        <f>#REF!</f>
        <v>#REF!</v>
      </c>
      <c r="O33" s="19" t="e">
        <f>#REF!</f>
        <v>#REF!</v>
      </c>
      <c r="P33" s="19" t="e">
        <f>#REF!</f>
        <v>#REF!</v>
      </c>
      <c r="Q33" s="19" t="e">
        <f>#REF!</f>
        <v>#REF!</v>
      </c>
      <c r="R33" s="19" t="e">
        <f>#REF!</f>
        <v>#REF!</v>
      </c>
      <c r="S33" s="19" t="e">
        <f>#REF!</f>
        <v>#REF!</v>
      </c>
      <c r="T33" s="19" t="e">
        <f>#REF!</f>
        <v>#REF!</v>
      </c>
      <c r="U33" s="19" t="e">
        <f>#REF!</f>
        <v>#REF!</v>
      </c>
      <c r="V33" s="19" t="e">
        <f>#REF!</f>
        <v>#REF!</v>
      </c>
      <c r="W33" s="19" t="e">
        <f>#REF!</f>
        <v>#REF!</v>
      </c>
      <c r="X33" s="19" t="e">
        <f>#REF!</f>
        <v>#REF!</v>
      </c>
      <c r="Y33" s="19" t="e">
        <f>#REF!</f>
        <v>#REF!</v>
      </c>
      <c r="Z33" s="19" t="e">
        <f>#REF!</f>
        <v>#REF!</v>
      </c>
      <c r="AA33" s="19" t="e">
        <f>#REF!</f>
        <v>#REF!</v>
      </c>
      <c r="AB33" s="19" t="e">
        <f>#REF!</f>
        <v>#REF!</v>
      </c>
      <c r="AC33" s="19" t="e">
        <f>'Reference Value Summary'!#REF!</f>
        <v>#REF!</v>
      </c>
      <c r="AD33" s="19" t="e">
        <f>'Reference Value Summary'!#REF!</f>
        <v>#REF!</v>
      </c>
      <c r="AE33" s="19" t="e">
        <f>'Reference Value Summary'!#REF!</f>
        <v>#REF!</v>
      </c>
      <c r="AF33" s="19" t="e">
        <f>'Reference Value Summary'!#REF!</f>
        <v>#REF!</v>
      </c>
      <c r="AG33" s="19" t="e">
        <f>'Reference Value Summary'!#REF!</f>
        <v>#REF!</v>
      </c>
      <c r="AH33" s="19" t="e">
        <f>'Reference Value Summary'!#REF!</f>
        <v>#REF!</v>
      </c>
      <c r="AI33" s="19" t="e">
        <f>'Reference Value Summary'!#REF!</f>
        <v>#REF!</v>
      </c>
      <c r="AJ33" s="19">
        <f>'Reference Value Summary'!$B$4</f>
        <v>0</v>
      </c>
      <c r="AK33" s="19">
        <f>'Reference Value Summary'!$B$5</f>
        <v>0</v>
      </c>
      <c r="AL33" s="19" t="str">
        <f>'Reference Value Summary'!$B$6</f>
        <v/>
      </c>
      <c r="AM33" s="24" t="s">
        <v>109</v>
      </c>
      <c r="AN33" s="24" t="s">
        <v>216</v>
      </c>
      <c r="AO33" s="24" t="s">
        <v>82</v>
      </c>
      <c r="AP33" s="19">
        <f>'(C) Comparison to Reference'!E59</f>
        <v>0.17399999999999999</v>
      </c>
      <c r="AQ33" s="19">
        <f>'(C) Comparison to Reference'!F59</f>
        <v>0</v>
      </c>
      <c r="AR33" s="19" t="str">
        <f>'(C) Comparison to Reference'!M59</f>
        <v/>
      </c>
      <c r="AS33" s="19">
        <f>'(C) Comparison to Reference'!H59</f>
        <v>0</v>
      </c>
      <c r="AT33" s="19">
        <f>'(C) Comparison to Reference'!J59</f>
        <v>0</v>
      </c>
      <c r="AU33" s="19" t="str">
        <f>'(C) Comparison to Reference'!L59</f>
        <v/>
      </c>
      <c r="AV33" s="19" t="e">
        <f>#REF!</f>
        <v>#REF!</v>
      </c>
      <c r="AW33" s="19" t="e">
        <f>#REF!</f>
        <v>#REF!</v>
      </c>
      <c r="AX33" s="19" t="e">
        <f>#REF!</f>
        <v>#REF!</v>
      </c>
      <c r="AY33" s="19" t="e">
        <f>#REF!</f>
        <v>#REF!</v>
      </c>
      <c r="AZ33" s="19" t="e">
        <f>#REF!</f>
        <v>#REF!</v>
      </c>
      <c r="BA33" s="19" t="str">
        <f>VLOOKUP(AP33,Database!$G$2:$H$139,2,FALSE)</f>
        <v>ICE V2.0</v>
      </c>
    </row>
    <row r="34" spans="1:53" ht="30" x14ac:dyDescent="0.25">
      <c r="A34" s="19" t="e">
        <f t="shared" si="0"/>
        <v>#REF!</v>
      </c>
      <c r="B34" s="19" t="e">
        <f>#REF!</f>
        <v>#REF!</v>
      </c>
      <c r="C34" s="19" t="e">
        <f>#REF!</f>
        <v>#REF!</v>
      </c>
      <c r="D34" s="19" t="e">
        <f>#REF!</f>
        <v>#REF!</v>
      </c>
      <c r="E34" s="114" t="e">
        <f>#REF!</f>
        <v>#REF!</v>
      </c>
      <c r="F34" s="19" t="e">
        <f>#REF!</f>
        <v>#REF!</v>
      </c>
      <c r="G34" s="19" t="e">
        <f>#REF!</f>
        <v>#REF!</v>
      </c>
      <c r="H34" s="19" t="e">
        <f>#REF!</f>
        <v>#REF!</v>
      </c>
      <c r="I34" s="19" t="e">
        <f>#REF!</f>
        <v>#REF!</v>
      </c>
      <c r="J34" s="19" t="e">
        <f>#REF!</f>
        <v>#REF!</v>
      </c>
      <c r="K34" s="19" t="e">
        <f>#REF!</f>
        <v>#REF!</v>
      </c>
      <c r="L34" s="19" t="e">
        <f>#REF!</f>
        <v>#REF!</v>
      </c>
      <c r="M34" s="19" t="e">
        <f>#REF!</f>
        <v>#REF!</v>
      </c>
      <c r="N34" s="19" t="e">
        <f>#REF!</f>
        <v>#REF!</v>
      </c>
      <c r="O34" s="19" t="e">
        <f>#REF!</f>
        <v>#REF!</v>
      </c>
      <c r="P34" s="19" t="e">
        <f>#REF!</f>
        <v>#REF!</v>
      </c>
      <c r="Q34" s="19" t="e">
        <f>#REF!</f>
        <v>#REF!</v>
      </c>
      <c r="R34" s="19" t="e">
        <f>#REF!</f>
        <v>#REF!</v>
      </c>
      <c r="S34" s="19" t="e">
        <f>#REF!</f>
        <v>#REF!</v>
      </c>
      <c r="T34" s="19" t="e">
        <f>#REF!</f>
        <v>#REF!</v>
      </c>
      <c r="U34" s="19" t="e">
        <f>#REF!</f>
        <v>#REF!</v>
      </c>
      <c r="V34" s="19" t="e">
        <f>#REF!</f>
        <v>#REF!</v>
      </c>
      <c r="W34" s="19" t="e">
        <f>#REF!</f>
        <v>#REF!</v>
      </c>
      <c r="X34" s="19" t="e">
        <f>#REF!</f>
        <v>#REF!</v>
      </c>
      <c r="Y34" s="19" t="e">
        <f>#REF!</f>
        <v>#REF!</v>
      </c>
      <c r="Z34" s="19" t="e">
        <f>#REF!</f>
        <v>#REF!</v>
      </c>
      <c r="AA34" s="19" t="e">
        <f>#REF!</f>
        <v>#REF!</v>
      </c>
      <c r="AB34" s="19" t="e">
        <f>#REF!</f>
        <v>#REF!</v>
      </c>
      <c r="AC34" s="19" t="e">
        <f>'Reference Value Summary'!#REF!</f>
        <v>#REF!</v>
      </c>
      <c r="AD34" s="19" t="e">
        <f>'Reference Value Summary'!#REF!</f>
        <v>#REF!</v>
      </c>
      <c r="AE34" s="19" t="e">
        <f>'Reference Value Summary'!#REF!</f>
        <v>#REF!</v>
      </c>
      <c r="AF34" s="19" t="e">
        <f>'Reference Value Summary'!#REF!</f>
        <v>#REF!</v>
      </c>
      <c r="AG34" s="19" t="e">
        <f>'Reference Value Summary'!#REF!</f>
        <v>#REF!</v>
      </c>
      <c r="AH34" s="19" t="e">
        <f>'Reference Value Summary'!#REF!</f>
        <v>#REF!</v>
      </c>
      <c r="AI34" s="19" t="e">
        <f>'Reference Value Summary'!#REF!</f>
        <v>#REF!</v>
      </c>
      <c r="AJ34" s="19">
        <f>'Reference Value Summary'!$B$4</f>
        <v>0</v>
      </c>
      <c r="AK34" s="19">
        <f>'Reference Value Summary'!$B$5</f>
        <v>0</v>
      </c>
      <c r="AL34" s="19" t="str">
        <f>'Reference Value Summary'!$B$6</f>
        <v/>
      </c>
      <c r="AM34" s="24" t="s">
        <v>109</v>
      </c>
      <c r="AN34" s="24" t="s">
        <v>218</v>
      </c>
      <c r="AO34" s="24" t="s">
        <v>77</v>
      </c>
      <c r="AP34" s="19">
        <f>'(C) Comparison to Reference'!E61</f>
        <v>9.9000000000000005E-2</v>
      </c>
      <c r="AQ34" s="19">
        <f>'(C) Comparison to Reference'!F61</f>
        <v>0</v>
      </c>
      <c r="AR34" s="19" t="str">
        <f>'(C) Comparison to Reference'!M61</f>
        <v/>
      </c>
      <c r="AS34" s="19">
        <f>'(C) Comparison to Reference'!H61</f>
        <v>0</v>
      </c>
      <c r="AT34" s="19">
        <f>'(C) Comparison to Reference'!J61</f>
        <v>0</v>
      </c>
      <c r="AU34" s="19" t="str">
        <f>'(C) Comparison to Reference'!L61</f>
        <v/>
      </c>
      <c r="AV34" s="19" t="e">
        <f>#REF!</f>
        <v>#REF!</v>
      </c>
      <c r="AW34" s="19" t="e">
        <f>#REF!</f>
        <v>#REF!</v>
      </c>
      <c r="AX34" s="19" t="e">
        <f>#REF!</f>
        <v>#REF!</v>
      </c>
      <c r="AY34" s="19" t="e">
        <f>#REF!</f>
        <v>#REF!</v>
      </c>
      <c r="AZ34" s="19" t="e">
        <f>#REF!</f>
        <v>#REF!</v>
      </c>
      <c r="BA34" s="19" t="str">
        <f>VLOOKUP(AP34,Database!$G$2:$H$139,2,FALSE)</f>
        <v>ICE V3.0</v>
      </c>
    </row>
    <row r="35" spans="1:53" ht="30" x14ac:dyDescent="0.25">
      <c r="A35" s="19" t="e">
        <f t="shared" si="0"/>
        <v>#REF!</v>
      </c>
      <c r="B35" s="19" t="e">
        <f>#REF!</f>
        <v>#REF!</v>
      </c>
      <c r="C35" s="19" t="e">
        <f>#REF!</f>
        <v>#REF!</v>
      </c>
      <c r="D35" s="19" t="e">
        <f>#REF!</f>
        <v>#REF!</v>
      </c>
      <c r="E35" s="114" t="e">
        <f>#REF!</f>
        <v>#REF!</v>
      </c>
      <c r="F35" s="19" t="e">
        <f>#REF!</f>
        <v>#REF!</v>
      </c>
      <c r="G35" s="19" t="e">
        <f>#REF!</f>
        <v>#REF!</v>
      </c>
      <c r="H35" s="19" t="e">
        <f>#REF!</f>
        <v>#REF!</v>
      </c>
      <c r="I35" s="19" t="e">
        <f>#REF!</f>
        <v>#REF!</v>
      </c>
      <c r="J35" s="19" t="e">
        <f>#REF!</f>
        <v>#REF!</v>
      </c>
      <c r="K35" s="19" t="e">
        <f>#REF!</f>
        <v>#REF!</v>
      </c>
      <c r="L35" s="19" t="e">
        <f>#REF!</f>
        <v>#REF!</v>
      </c>
      <c r="M35" s="19" t="e">
        <f>#REF!</f>
        <v>#REF!</v>
      </c>
      <c r="N35" s="19" t="e">
        <f>#REF!</f>
        <v>#REF!</v>
      </c>
      <c r="O35" s="19" t="e">
        <f>#REF!</f>
        <v>#REF!</v>
      </c>
      <c r="P35" s="19" t="e">
        <f>#REF!</f>
        <v>#REF!</v>
      </c>
      <c r="Q35" s="19" t="e">
        <f>#REF!</f>
        <v>#REF!</v>
      </c>
      <c r="R35" s="19" t="e">
        <f>#REF!</f>
        <v>#REF!</v>
      </c>
      <c r="S35" s="19" t="e">
        <f>#REF!</f>
        <v>#REF!</v>
      </c>
      <c r="T35" s="19" t="e">
        <f>#REF!</f>
        <v>#REF!</v>
      </c>
      <c r="U35" s="19" t="e">
        <f>#REF!</f>
        <v>#REF!</v>
      </c>
      <c r="V35" s="19" t="e">
        <f>#REF!</f>
        <v>#REF!</v>
      </c>
      <c r="W35" s="19" t="e">
        <f>#REF!</f>
        <v>#REF!</v>
      </c>
      <c r="X35" s="19" t="e">
        <f>#REF!</f>
        <v>#REF!</v>
      </c>
      <c r="Y35" s="19" t="e">
        <f>#REF!</f>
        <v>#REF!</v>
      </c>
      <c r="Z35" s="19" t="e">
        <f>#REF!</f>
        <v>#REF!</v>
      </c>
      <c r="AA35" s="19" t="e">
        <f>#REF!</f>
        <v>#REF!</v>
      </c>
      <c r="AB35" s="19" t="e">
        <f>#REF!</f>
        <v>#REF!</v>
      </c>
      <c r="AC35" s="19" t="e">
        <f>'Reference Value Summary'!#REF!</f>
        <v>#REF!</v>
      </c>
      <c r="AD35" s="19" t="e">
        <f>'Reference Value Summary'!#REF!</f>
        <v>#REF!</v>
      </c>
      <c r="AE35" s="19" t="e">
        <f>'Reference Value Summary'!#REF!</f>
        <v>#REF!</v>
      </c>
      <c r="AF35" s="19" t="e">
        <f>'Reference Value Summary'!#REF!</f>
        <v>#REF!</v>
      </c>
      <c r="AG35" s="19" t="e">
        <f>'Reference Value Summary'!#REF!</f>
        <v>#REF!</v>
      </c>
      <c r="AH35" s="19" t="e">
        <f>'Reference Value Summary'!#REF!</f>
        <v>#REF!</v>
      </c>
      <c r="AI35" s="19" t="e">
        <f>'Reference Value Summary'!#REF!</f>
        <v>#REF!</v>
      </c>
      <c r="AJ35" s="19">
        <f>'Reference Value Summary'!$B$4</f>
        <v>0</v>
      </c>
      <c r="AK35" s="19">
        <f>'Reference Value Summary'!$B$5</f>
        <v>0</v>
      </c>
      <c r="AL35" s="19" t="str">
        <f>'Reference Value Summary'!$B$6</f>
        <v/>
      </c>
      <c r="AM35" s="24" t="s">
        <v>109</v>
      </c>
      <c r="AN35" s="24" t="s">
        <v>218</v>
      </c>
      <c r="AO35" s="24" t="s">
        <v>84</v>
      </c>
      <c r="AP35" s="19">
        <f>'(C) Comparison to Reference'!E62</f>
        <v>0.105</v>
      </c>
      <c r="AQ35" s="19">
        <f>'(C) Comparison to Reference'!F62</f>
        <v>0</v>
      </c>
      <c r="AR35" s="19" t="str">
        <f>'(C) Comparison to Reference'!M62</f>
        <v/>
      </c>
      <c r="AS35" s="19">
        <f>'(C) Comparison to Reference'!H62</f>
        <v>0</v>
      </c>
      <c r="AT35" s="19">
        <f>'(C) Comparison to Reference'!J62</f>
        <v>0</v>
      </c>
      <c r="AU35" s="19" t="str">
        <f>'(C) Comparison to Reference'!L62</f>
        <v/>
      </c>
      <c r="AV35" s="19" t="e">
        <f>#REF!</f>
        <v>#REF!</v>
      </c>
      <c r="AW35" s="19" t="e">
        <f>#REF!</f>
        <v>#REF!</v>
      </c>
      <c r="AX35" s="19" t="e">
        <f>#REF!</f>
        <v>#REF!</v>
      </c>
      <c r="AY35" s="19" t="e">
        <f>#REF!</f>
        <v>#REF!</v>
      </c>
      <c r="AZ35" s="19" t="e">
        <f>#REF!</f>
        <v>#REF!</v>
      </c>
      <c r="BA35" s="19" t="str">
        <f>VLOOKUP(AP35,Database!$G$2:$H$139,2,FALSE)</f>
        <v>ICE V3.0</v>
      </c>
    </row>
    <row r="36" spans="1:53" ht="30" x14ac:dyDescent="0.25">
      <c r="A36" s="19" t="e">
        <f t="shared" si="0"/>
        <v>#REF!</v>
      </c>
      <c r="B36" s="19" t="e">
        <f>#REF!</f>
        <v>#REF!</v>
      </c>
      <c r="C36" s="19" t="e">
        <f>#REF!</f>
        <v>#REF!</v>
      </c>
      <c r="D36" s="19" t="e">
        <f>#REF!</f>
        <v>#REF!</v>
      </c>
      <c r="E36" s="114" t="e">
        <f>#REF!</f>
        <v>#REF!</v>
      </c>
      <c r="F36" s="19" t="e">
        <f>#REF!</f>
        <v>#REF!</v>
      </c>
      <c r="G36" s="19" t="e">
        <f>#REF!</f>
        <v>#REF!</v>
      </c>
      <c r="H36" s="19" t="e">
        <f>#REF!</f>
        <v>#REF!</v>
      </c>
      <c r="I36" s="19" t="e">
        <f>#REF!</f>
        <v>#REF!</v>
      </c>
      <c r="J36" s="19" t="e">
        <f>#REF!</f>
        <v>#REF!</v>
      </c>
      <c r="K36" s="19" t="e">
        <f>#REF!</f>
        <v>#REF!</v>
      </c>
      <c r="L36" s="19" t="e">
        <f>#REF!</f>
        <v>#REF!</v>
      </c>
      <c r="M36" s="19" t="e">
        <f>#REF!</f>
        <v>#REF!</v>
      </c>
      <c r="N36" s="19" t="e">
        <f>#REF!</f>
        <v>#REF!</v>
      </c>
      <c r="O36" s="19" t="e">
        <f>#REF!</f>
        <v>#REF!</v>
      </c>
      <c r="P36" s="19" t="e">
        <f>#REF!</f>
        <v>#REF!</v>
      </c>
      <c r="Q36" s="19" t="e">
        <f>#REF!</f>
        <v>#REF!</v>
      </c>
      <c r="R36" s="19" t="e">
        <f>#REF!</f>
        <v>#REF!</v>
      </c>
      <c r="S36" s="19" t="e">
        <f>#REF!</f>
        <v>#REF!</v>
      </c>
      <c r="T36" s="19" t="e">
        <f>#REF!</f>
        <v>#REF!</v>
      </c>
      <c r="U36" s="19" t="e">
        <f>#REF!</f>
        <v>#REF!</v>
      </c>
      <c r="V36" s="19" t="e">
        <f>#REF!</f>
        <v>#REF!</v>
      </c>
      <c r="W36" s="19" t="e">
        <f>#REF!</f>
        <v>#REF!</v>
      </c>
      <c r="X36" s="19" t="e">
        <f>#REF!</f>
        <v>#REF!</v>
      </c>
      <c r="Y36" s="19" t="e">
        <f>#REF!</f>
        <v>#REF!</v>
      </c>
      <c r="Z36" s="19" t="e">
        <f>#REF!</f>
        <v>#REF!</v>
      </c>
      <c r="AA36" s="19" t="e">
        <f>#REF!</f>
        <v>#REF!</v>
      </c>
      <c r="AB36" s="19" t="e">
        <f>#REF!</f>
        <v>#REF!</v>
      </c>
      <c r="AC36" s="19" t="e">
        <f>'Reference Value Summary'!#REF!</f>
        <v>#REF!</v>
      </c>
      <c r="AD36" s="19" t="e">
        <f>'Reference Value Summary'!#REF!</f>
        <v>#REF!</v>
      </c>
      <c r="AE36" s="19" t="e">
        <f>'Reference Value Summary'!#REF!</f>
        <v>#REF!</v>
      </c>
      <c r="AF36" s="19" t="e">
        <f>'Reference Value Summary'!#REF!</f>
        <v>#REF!</v>
      </c>
      <c r="AG36" s="19" t="e">
        <f>'Reference Value Summary'!#REF!</f>
        <v>#REF!</v>
      </c>
      <c r="AH36" s="19" t="e">
        <f>'Reference Value Summary'!#REF!</f>
        <v>#REF!</v>
      </c>
      <c r="AI36" s="19" t="e">
        <f>'Reference Value Summary'!#REF!</f>
        <v>#REF!</v>
      </c>
      <c r="AJ36" s="19">
        <f>'Reference Value Summary'!$B$4</f>
        <v>0</v>
      </c>
      <c r="AK36" s="19">
        <f>'Reference Value Summary'!$B$5</f>
        <v>0</v>
      </c>
      <c r="AL36" s="19" t="str">
        <f>'Reference Value Summary'!$B$6</f>
        <v/>
      </c>
      <c r="AM36" s="24" t="s">
        <v>109</v>
      </c>
      <c r="AN36" s="24" t="s">
        <v>218</v>
      </c>
      <c r="AO36" s="24" t="s">
        <v>79</v>
      </c>
      <c r="AP36" s="19">
        <f>'(C) Comparison to Reference'!E63</f>
        <v>0.125</v>
      </c>
      <c r="AQ36" s="19">
        <f>'(C) Comparison to Reference'!F63</f>
        <v>0</v>
      </c>
      <c r="AR36" s="19" t="str">
        <f>'(C) Comparison to Reference'!M63</f>
        <v/>
      </c>
      <c r="AS36" s="19">
        <f>'(C) Comparison to Reference'!H63</f>
        <v>0</v>
      </c>
      <c r="AT36" s="19">
        <f>'(C) Comparison to Reference'!J63</f>
        <v>0</v>
      </c>
      <c r="AU36" s="19" t="str">
        <f>'(C) Comparison to Reference'!L63</f>
        <v/>
      </c>
      <c r="AV36" s="19" t="e">
        <f>#REF!</f>
        <v>#REF!</v>
      </c>
      <c r="AW36" s="19" t="e">
        <f>#REF!</f>
        <v>#REF!</v>
      </c>
      <c r="AX36" s="19" t="e">
        <f>#REF!</f>
        <v>#REF!</v>
      </c>
      <c r="AY36" s="19" t="e">
        <f>#REF!</f>
        <v>#REF!</v>
      </c>
      <c r="AZ36" s="19" t="e">
        <f>#REF!</f>
        <v>#REF!</v>
      </c>
      <c r="BA36" s="19" t="str">
        <f>VLOOKUP(AP36,Database!$G$2:$H$139,2,FALSE)</f>
        <v>ICE V3.0</v>
      </c>
    </row>
    <row r="37" spans="1:53" ht="30" x14ac:dyDescent="0.25">
      <c r="A37" s="19" t="e">
        <f t="shared" si="0"/>
        <v>#REF!</v>
      </c>
      <c r="B37" s="19" t="e">
        <f>#REF!</f>
        <v>#REF!</v>
      </c>
      <c r="C37" s="19" t="e">
        <f>#REF!</f>
        <v>#REF!</v>
      </c>
      <c r="D37" s="19" t="e">
        <f>#REF!</f>
        <v>#REF!</v>
      </c>
      <c r="E37" s="114" t="e">
        <f>#REF!</f>
        <v>#REF!</v>
      </c>
      <c r="F37" s="19" t="e">
        <f>#REF!</f>
        <v>#REF!</v>
      </c>
      <c r="G37" s="19" t="e">
        <f>#REF!</f>
        <v>#REF!</v>
      </c>
      <c r="H37" s="19" t="e">
        <f>#REF!</f>
        <v>#REF!</v>
      </c>
      <c r="I37" s="19" t="e">
        <f>#REF!</f>
        <v>#REF!</v>
      </c>
      <c r="J37" s="19" t="e">
        <f>#REF!</f>
        <v>#REF!</v>
      </c>
      <c r="K37" s="19" t="e">
        <f>#REF!</f>
        <v>#REF!</v>
      </c>
      <c r="L37" s="19" t="e">
        <f>#REF!</f>
        <v>#REF!</v>
      </c>
      <c r="M37" s="19" t="e">
        <f>#REF!</f>
        <v>#REF!</v>
      </c>
      <c r="N37" s="19" t="e">
        <f>#REF!</f>
        <v>#REF!</v>
      </c>
      <c r="O37" s="19" t="e">
        <f>#REF!</f>
        <v>#REF!</v>
      </c>
      <c r="P37" s="19" t="e">
        <f>#REF!</f>
        <v>#REF!</v>
      </c>
      <c r="Q37" s="19" t="e">
        <f>#REF!</f>
        <v>#REF!</v>
      </c>
      <c r="R37" s="19" t="e">
        <f>#REF!</f>
        <v>#REF!</v>
      </c>
      <c r="S37" s="19" t="e">
        <f>#REF!</f>
        <v>#REF!</v>
      </c>
      <c r="T37" s="19" t="e">
        <f>#REF!</f>
        <v>#REF!</v>
      </c>
      <c r="U37" s="19" t="e">
        <f>#REF!</f>
        <v>#REF!</v>
      </c>
      <c r="V37" s="19" t="e">
        <f>#REF!</f>
        <v>#REF!</v>
      </c>
      <c r="W37" s="19" t="e">
        <f>#REF!</f>
        <v>#REF!</v>
      </c>
      <c r="X37" s="19" t="e">
        <f>#REF!</f>
        <v>#REF!</v>
      </c>
      <c r="Y37" s="19" t="e">
        <f>#REF!</f>
        <v>#REF!</v>
      </c>
      <c r="Z37" s="19" t="e">
        <f>#REF!</f>
        <v>#REF!</v>
      </c>
      <c r="AA37" s="19" t="e">
        <f>#REF!</f>
        <v>#REF!</v>
      </c>
      <c r="AB37" s="19" t="e">
        <f>#REF!</f>
        <v>#REF!</v>
      </c>
      <c r="AC37" s="19" t="e">
        <f>'Reference Value Summary'!#REF!</f>
        <v>#REF!</v>
      </c>
      <c r="AD37" s="19" t="e">
        <f>'Reference Value Summary'!#REF!</f>
        <v>#REF!</v>
      </c>
      <c r="AE37" s="19" t="e">
        <f>'Reference Value Summary'!#REF!</f>
        <v>#REF!</v>
      </c>
      <c r="AF37" s="19" t="e">
        <f>'Reference Value Summary'!#REF!</f>
        <v>#REF!</v>
      </c>
      <c r="AG37" s="19" t="e">
        <f>'Reference Value Summary'!#REF!</f>
        <v>#REF!</v>
      </c>
      <c r="AH37" s="19" t="e">
        <f>'Reference Value Summary'!#REF!</f>
        <v>#REF!</v>
      </c>
      <c r="AI37" s="19" t="e">
        <f>'Reference Value Summary'!#REF!</f>
        <v>#REF!</v>
      </c>
      <c r="AJ37" s="19">
        <f>'Reference Value Summary'!$B$4</f>
        <v>0</v>
      </c>
      <c r="AK37" s="19">
        <f>'Reference Value Summary'!$B$5</f>
        <v>0</v>
      </c>
      <c r="AL37" s="19" t="str">
        <f>'Reference Value Summary'!$B$6</f>
        <v/>
      </c>
      <c r="AM37" s="24" t="s">
        <v>109</v>
      </c>
      <c r="AN37" s="24" t="s">
        <v>218</v>
      </c>
      <c r="AO37" s="24" t="s">
        <v>80</v>
      </c>
      <c r="AP37" s="19">
        <f>'(C) Comparison to Reference'!E64</f>
        <v>0.13300000000000001</v>
      </c>
      <c r="AQ37" s="19">
        <f>'(C) Comparison to Reference'!F64</f>
        <v>0</v>
      </c>
      <c r="AR37" s="19" t="str">
        <f>'(C) Comparison to Reference'!M64</f>
        <v/>
      </c>
      <c r="AS37" s="19">
        <f>'(C) Comparison to Reference'!H64</f>
        <v>0</v>
      </c>
      <c r="AT37" s="19">
        <f>'(C) Comparison to Reference'!J64</f>
        <v>0</v>
      </c>
      <c r="AU37" s="19" t="str">
        <f>'(C) Comparison to Reference'!L64</f>
        <v/>
      </c>
      <c r="AV37" s="19" t="e">
        <f>#REF!</f>
        <v>#REF!</v>
      </c>
      <c r="AW37" s="19" t="e">
        <f>#REF!</f>
        <v>#REF!</v>
      </c>
      <c r="AX37" s="19" t="e">
        <f>#REF!</f>
        <v>#REF!</v>
      </c>
      <c r="AY37" s="19" t="e">
        <f>#REF!</f>
        <v>#REF!</v>
      </c>
      <c r="AZ37" s="19" t="e">
        <f>#REF!</f>
        <v>#REF!</v>
      </c>
      <c r="BA37" s="19" t="str">
        <f>VLOOKUP(AP37,Database!$G$2:$H$139,2,FALSE)</f>
        <v>ICE V3.0</v>
      </c>
    </row>
    <row r="38" spans="1:53" ht="30" x14ac:dyDescent="0.25">
      <c r="A38" s="19" t="e">
        <f t="shared" si="0"/>
        <v>#REF!</v>
      </c>
      <c r="B38" s="19" t="e">
        <f>#REF!</f>
        <v>#REF!</v>
      </c>
      <c r="C38" s="19" t="e">
        <f>#REF!</f>
        <v>#REF!</v>
      </c>
      <c r="D38" s="19" t="e">
        <f>#REF!</f>
        <v>#REF!</v>
      </c>
      <c r="E38" s="114" t="e">
        <f>#REF!</f>
        <v>#REF!</v>
      </c>
      <c r="F38" s="19" t="e">
        <f>#REF!</f>
        <v>#REF!</v>
      </c>
      <c r="G38" s="19" t="e">
        <f>#REF!</f>
        <v>#REF!</v>
      </c>
      <c r="H38" s="19" t="e">
        <f>#REF!</f>
        <v>#REF!</v>
      </c>
      <c r="I38" s="19" t="e">
        <f>#REF!</f>
        <v>#REF!</v>
      </c>
      <c r="J38" s="19" t="e">
        <f>#REF!</f>
        <v>#REF!</v>
      </c>
      <c r="K38" s="19" t="e">
        <f>#REF!</f>
        <v>#REF!</v>
      </c>
      <c r="L38" s="19" t="e">
        <f>#REF!</f>
        <v>#REF!</v>
      </c>
      <c r="M38" s="19" t="e">
        <f>#REF!</f>
        <v>#REF!</v>
      </c>
      <c r="N38" s="19" t="e">
        <f>#REF!</f>
        <v>#REF!</v>
      </c>
      <c r="O38" s="19" t="e">
        <f>#REF!</f>
        <v>#REF!</v>
      </c>
      <c r="P38" s="19" t="e">
        <f>#REF!</f>
        <v>#REF!</v>
      </c>
      <c r="Q38" s="19" t="e">
        <f>#REF!</f>
        <v>#REF!</v>
      </c>
      <c r="R38" s="19" t="e">
        <f>#REF!</f>
        <v>#REF!</v>
      </c>
      <c r="S38" s="19" t="e">
        <f>#REF!</f>
        <v>#REF!</v>
      </c>
      <c r="T38" s="19" t="e">
        <f>#REF!</f>
        <v>#REF!</v>
      </c>
      <c r="U38" s="19" t="e">
        <f>#REF!</f>
        <v>#REF!</v>
      </c>
      <c r="V38" s="19" t="e">
        <f>#REF!</f>
        <v>#REF!</v>
      </c>
      <c r="W38" s="19" t="e">
        <f>#REF!</f>
        <v>#REF!</v>
      </c>
      <c r="X38" s="19" t="e">
        <f>#REF!</f>
        <v>#REF!</v>
      </c>
      <c r="Y38" s="19" t="e">
        <f>#REF!</f>
        <v>#REF!</v>
      </c>
      <c r="Z38" s="19" t="e">
        <f>#REF!</f>
        <v>#REF!</v>
      </c>
      <c r="AA38" s="19" t="e">
        <f>#REF!</f>
        <v>#REF!</v>
      </c>
      <c r="AB38" s="19" t="e">
        <f>#REF!</f>
        <v>#REF!</v>
      </c>
      <c r="AC38" s="19" t="e">
        <f>'Reference Value Summary'!#REF!</f>
        <v>#REF!</v>
      </c>
      <c r="AD38" s="19" t="e">
        <f>'Reference Value Summary'!#REF!</f>
        <v>#REF!</v>
      </c>
      <c r="AE38" s="19" t="e">
        <f>'Reference Value Summary'!#REF!</f>
        <v>#REF!</v>
      </c>
      <c r="AF38" s="19" t="e">
        <f>'Reference Value Summary'!#REF!</f>
        <v>#REF!</v>
      </c>
      <c r="AG38" s="19" t="e">
        <f>'Reference Value Summary'!#REF!</f>
        <v>#REF!</v>
      </c>
      <c r="AH38" s="19" t="e">
        <f>'Reference Value Summary'!#REF!</f>
        <v>#REF!</v>
      </c>
      <c r="AI38" s="19" t="e">
        <f>'Reference Value Summary'!#REF!</f>
        <v>#REF!</v>
      </c>
      <c r="AJ38" s="19">
        <f>'Reference Value Summary'!$B$4</f>
        <v>0</v>
      </c>
      <c r="AK38" s="19">
        <f>'Reference Value Summary'!$B$5</f>
        <v>0</v>
      </c>
      <c r="AL38" s="19" t="str">
        <f>'Reference Value Summary'!$B$6</f>
        <v/>
      </c>
      <c r="AM38" s="24" t="s">
        <v>109</v>
      </c>
      <c r="AN38" s="24" t="s">
        <v>218</v>
      </c>
      <c r="AO38" s="24" t="s">
        <v>81</v>
      </c>
      <c r="AP38" s="19">
        <f>'(C) Comparison to Reference'!E65</f>
        <v>0.14199999999999999</v>
      </c>
      <c r="AQ38" s="19">
        <f>'(C) Comparison to Reference'!F65</f>
        <v>0</v>
      </c>
      <c r="AR38" s="19" t="str">
        <f>'(C) Comparison to Reference'!M65</f>
        <v/>
      </c>
      <c r="AS38" s="19">
        <f>'(C) Comparison to Reference'!H65</f>
        <v>0</v>
      </c>
      <c r="AT38" s="19">
        <f>'(C) Comparison to Reference'!J65</f>
        <v>0</v>
      </c>
      <c r="AU38" s="19" t="str">
        <f>'(C) Comparison to Reference'!L65</f>
        <v/>
      </c>
      <c r="AV38" s="19" t="e">
        <f>#REF!</f>
        <v>#REF!</v>
      </c>
      <c r="AW38" s="19" t="e">
        <f>#REF!</f>
        <v>#REF!</v>
      </c>
      <c r="AX38" s="19" t="e">
        <f>#REF!</f>
        <v>#REF!</v>
      </c>
      <c r="AY38" s="19" t="e">
        <f>#REF!</f>
        <v>#REF!</v>
      </c>
      <c r="AZ38" s="19" t="e">
        <f>#REF!</f>
        <v>#REF!</v>
      </c>
      <c r="BA38" s="19" t="str">
        <f>VLOOKUP(AP38,Database!$G$2:$H$139,2,FALSE)</f>
        <v>ICE V3.0</v>
      </c>
    </row>
    <row r="39" spans="1:53" ht="30" x14ac:dyDescent="0.25">
      <c r="A39" s="19" t="e">
        <f t="shared" si="0"/>
        <v>#REF!</v>
      </c>
      <c r="B39" s="19" t="e">
        <f>#REF!</f>
        <v>#REF!</v>
      </c>
      <c r="C39" s="19" t="e">
        <f>#REF!</f>
        <v>#REF!</v>
      </c>
      <c r="D39" s="19" t="e">
        <f>#REF!</f>
        <v>#REF!</v>
      </c>
      <c r="E39" s="114" t="e">
        <f>#REF!</f>
        <v>#REF!</v>
      </c>
      <c r="F39" s="19" t="e">
        <f>#REF!</f>
        <v>#REF!</v>
      </c>
      <c r="G39" s="19" t="e">
        <f>#REF!</f>
        <v>#REF!</v>
      </c>
      <c r="H39" s="19" t="e">
        <f>#REF!</f>
        <v>#REF!</v>
      </c>
      <c r="I39" s="19" t="e">
        <f>#REF!</f>
        <v>#REF!</v>
      </c>
      <c r="J39" s="19" t="e">
        <f>#REF!</f>
        <v>#REF!</v>
      </c>
      <c r="K39" s="19" t="e">
        <f>#REF!</f>
        <v>#REF!</v>
      </c>
      <c r="L39" s="19" t="e">
        <f>#REF!</f>
        <v>#REF!</v>
      </c>
      <c r="M39" s="19" t="e">
        <f>#REF!</f>
        <v>#REF!</v>
      </c>
      <c r="N39" s="19" t="e">
        <f>#REF!</f>
        <v>#REF!</v>
      </c>
      <c r="O39" s="19" t="e">
        <f>#REF!</f>
        <v>#REF!</v>
      </c>
      <c r="P39" s="19" t="e">
        <f>#REF!</f>
        <v>#REF!</v>
      </c>
      <c r="Q39" s="19" t="e">
        <f>#REF!</f>
        <v>#REF!</v>
      </c>
      <c r="R39" s="19" t="e">
        <f>#REF!</f>
        <v>#REF!</v>
      </c>
      <c r="S39" s="19" t="e">
        <f>#REF!</f>
        <v>#REF!</v>
      </c>
      <c r="T39" s="19" t="e">
        <f>#REF!</f>
        <v>#REF!</v>
      </c>
      <c r="U39" s="19" t="e">
        <f>#REF!</f>
        <v>#REF!</v>
      </c>
      <c r="V39" s="19" t="e">
        <f>#REF!</f>
        <v>#REF!</v>
      </c>
      <c r="W39" s="19" t="e">
        <f>#REF!</f>
        <v>#REF!</v>
      </c>
      <c r="X39" s="19" t="e">
        <f>#REF!</f>
        <v>#REF!</v>
      </c>
      <c r="Y39" s="19" t="e">
        <f>#REF!</f>
        <v>#REF!</v>
      </c>
      <c r="Z39" s="19" t="e">
        <f>#REF!</f>
        <v>#REF!</v>
      </c>
      <c r="AA39" s="19" t="e">
        <f>#REF!</f>
        <v>#REF!</v>
      </c>
      <c r="AB39" s="19" t="e">
        <f>#REF!</f>
        <v>#REF!</v>
      </c>
      <c r="AC39" s="19" t="e">
        <f>'Reference Value Summary'!#REF!</f>
        <v>#REF!</v>
      </c>
      <c r="AD39" s="19" t="e">
        <f>'Reference Value Summary'!#REF!</f>
        <v>#REF!</v>
      </c>
      <c r="AE39" s="19" t="e">
        <f>'Reference Value Summary'!#REF!</f>
        <v>#REF!</v>
      </c>
      <c r="AF39" s="19" t="e">
        <f>'Reference Value Summary'!#REF!</f>
        <v>#REF!</v>
      </c>
      <c r="AG39" s="19" t="e">
        <f>'Reference Value Summary'!#REF!</f>
        <v>#REF!</v>
      </c>
      <c r="AH39" s="19" t="e">
        <f>'Reference Value Summary'!#REF!</f>
        <v>#REF!</v>
      </c>
      <c r="AI39" s="19" t="e">
        <f>'Reference Value Summary'!#REF!</f>
        <v>#REF!</v>
      </c>
      <c r="AJ39" s="19">
        <f>'Reference Value Summary'!$B$4</f>
        <v>0</v>
      </c>
      <c r="AK39" s="19">
        <f>'Reference Value Summary'!$B$5</f>
        <v>0</v>
      </c>
      <c r="AL39" s="19" t="str">
        <f>'Reference Value Summary'!$B$6</f>
        <v/>
      </c>
      <c r="AM39" s="24" t="s">
        <v>109</v>
      </c>
      <c r="AN39" s="24" t="s">
        <v>218</v>
      </c>
      <c r="AO39" s="24" t="s">
        <v>82</v>
      </c>
      <c r="AP39" s="19">
        <f>'(C) Comparison to Reference'!E66</f>
        <v>0.155</v>
      </c>
      <c r="AQ39" s="19">
        <f>'(C) Comparison to Reference'!F66</f>
        <v>0</v>
      </c>
      <c r="AR39" s="19" t="str">
        <f>'(C) Comparison to Reference'!M66</f>
        <v/>
      </c>
      <c r="AS39" s="19">
        <f>'(C) Comparison to Reference'!H66</f>
        <v>0</v>
      </c>
      <c r="AT39" s="19">
        <f>'(C) Comparison to Reference'!J66</f>
        <v>0</v>
      </c>
      <c r="AU39" s="19" t="str">
        <f>'(C) Comparison to Reference'!L66</f>
        <v/>
      </c>
      <c r="AV39" s="19" t="e">
        <f>#REF!</f>
        <v>#REF!</v>
      </c>
      <c r="AW39" s="19" t="e">
        <f>#REF!</f>
        <v>#REF!</v>
      </c>
      <c r="AX39" s="19" t="e">
        <f>#REF!</f>
        <v>#REF!</v>
      </c>
      <c r="AY39" s="19" t="e">
        <f>#REF!</f>
        <v>#REF!</v>
      </c>
      <c r="AZ39" s="19" t="e">
        <f>#REF!</f>
        <v>#REF!</v>
      </c>
      <c r="BA39" s="19" t="str">
        <f>VLOOKUP(AP39,Database!$G$2:$H$139,2,FALSE)</f>
        <v>ICE V2.0</v>
      </c>
    </row>
    <row r="40" spans="1:53" ht="30" x14ac:dyDescent="0.25">
      <c r="A40" s="19" t="e">
        <f t="shared" si="0"/>
        <v>#REF!</v>
      </c>
      <c r="B40" s="19" t="e">
        <f>#REF!</f>
        <v>#REF!</v>
      </c>
      <c r="C40" s="19" t="e">
        <f>#REF!</f>
        <v>#REF!</v>
      </c>
      <c r="D40" s="19" t="e">
        <f>#REF!</f>
        <v>#REF!</v>
      </c>
      <c r="E40" s="114" t="e">
        <f>#REF!</f>
        <v>#REF!</v>
      </c>
      <c r="F40" s="19" t="e">
        <f>#REF!</f>
        <v>#REF!</v>
      </c>
      <c r="G40" s="19" t="e">
        <f>#REF!</f>
        <v>#REF!</v>
      </c>
      <c r="H40" s="19" t="e">
        <f>#REF!</f>
        <v>#REF!</v>
      </c>
      <c r="I40" s="19" t="e">
        <f>#REF!</f>
        <v>#REF!</v>
      </c>
      <c r="J40" s="19" t="e">
        <f>#REF!</f>
        <v>#REF!</v>
      </c>
      <c r="K40" s="19" t="e">
        <f>#REF!</f>
        <v>#REF!</v>
      </c>
      <c r="L40" s="19" t="e">
        <f>#REF!</f>
        <v>#REF!</v>
      </c>
      <c r="M40" s="19" t="e">
        <f>#REF!</f>
        <v>#REF!</v>
      </c>
      <c r="N40" s="19" t="e">
        <f>#REF!</f>
        <v>#REF!</v>
      </c>
      <c r="O40" s="19" t="e">
        <f>#REF!</f>
        <v>#REF!</v>
      </c>
      <c r="P40" s="19" t="e">
        <f>#REF!</f>
        <v>#REF!</v>
      </c>
      <c r="Q40" s="19" t="e">
        <f>#REF!</f>
        <v>#REF!</v>
      </c>
      <c r="R40" s="19" t="e">
        <f>#REF!</f>
        <v>#REF!</v>
      </c>
      <c r="S40" s="19" t="e">
        <f>#REF!</f>
        <v>#REF!</v>
      </c>
      <c r="T40" s="19" t="e">
        <f>#REF!</f>
        <v>#REF!</v>
      </c>
      <c r="U40" s="19" t="e">
        <f>#REF!</f>
        <v>#REF!</v>
      </c>
      <c r="V40" s="19" t="e">
        <f>#REF!</f>
        <v>#REF!</v>
      </c>
      <c r="W40" s="19" t="e">
        <f>#REF!</f>
        <v>#REF!</v>
      </c>
      <c r="X40" s="19" t="e">
        <f>#REF!</f>
        <v>#REF!</v>
      </c>
      <c r="Y40" s="19" t="e">
        <f>#REF!</f>
        <v>#REF!</v>
      </c>
      <c r="Z40" s="19" t="e">
        <f>#REF!</f>
        <v>#REF!</v>
      </c>
      <c r="AA40" s="19" t="e">
        <f>#REF!</f>
        <v>#REF!</v>
      </c>
      <c r="AB40" s="19" t="e">
        <f>#REF!</f>
        <v>#REF!</v>
      </c>
      <c r="AC40" s="19" t="e">
        <f>'Reference Value Summary'!#REF!</f>
        <v>#REF!</v>
      </c>
      <c r="AD40" s="19" t="e">
        <f>'Reference Value Summary'!#REF!</f>
        <v>#REF!</v>
      </c>
      <c r="AE40" s="19" t="e">
        <f>'Reference Value Summary'!#REF!</f>
        <v>#REF!</v>
      </c>
      <c r="AF40" s="19" t="e">
        <f>'Reference Value Summary'!#REF!</f>
        <v>#REF!</v>
      </c>
      <c r="AG40" s="19" t="e">
        <f>'Reference Value Summary'!#REF!</f>
        <v>#REF!</v>
      </c>
      <c r="AH40" s="19" t="e">
        <f>'Reference Value Summary'!#REF!</f>
        <v>#REF!</v>
      </c>
      <c r="AI40" s="19" t="e">
        <f>'Reference Value Summary'!#REF!</f>
        <v>#REF!</v>
      </c>
      <c r="AJ40" s="19">
        <f>'Reference Value Summary'!$B$4</f>
        <v>0</v>
      </c>
      <c r="AK40" s="19">
        <f>'Reference Value Summary'!$B$5</f>
        <v>0</v>
      </c>
      <c r="AL40" s="19" t="str">
        <f>'Reference Value Summary'!$B$6</f>
        <v/>
      </c>
      <c r="AM40" s="24" t="s">
        <v>109</v>
      </c>
      <c r="AN40" s="24" t="s">
        <v>217</v>
      </c>
      <c r="AO40" s="24" t="s">
        <v>77</v>
      </c>
      <c r="AP40" s="19">
        <f>'(C) Comparison to Reference'!E68</f>
        <v>9.4E-2</v>
      </c>
      <c r="AQ40" s="19">
        <f>'(C) Comparison to Reference'!F68</f>
        <v>0</v>
      </c>
      <c r="AR40" s="19" t="str">
        <f>'(C) Comparison to Reference'!M68</f>
        <v/>
      </c>
      <c r="AS40" s="19">
        <f>'(C) Comparison to Reference'!H68</f>
        <v>0</v>
      </c>
      <c r="AT40" s="19">
        <f>'(C) Comparison to Reference'!J68</f>
        <v>0</v>
      </c>
      <c r="AU40" s="19" t="str">
        <f>'(C) Comparison to Reference'!L68</f>
        <v/>
      </c>
      <c r="AV40" s="19" t="e">
        <f>#REF!</f>
        <v>#REF!</v>
      </c>
      <c r="AW40" s="19" t="e">
        <f>#REF!</f>
        <v>#REF!</v>
      </c>
      <c r="AX40" s="19" t="e">
        <f>#REF!</f>
        <v>#REF!</v>
      </c>
      <c r="AY40" s="19" t="e">
        <f>#REF!</f>
        <v>#REF!</v>
      </c>
      <c r="AZ40" s="19" t="e">
        <f>#REF!</f>
        <v>#REF!</v>
      </c>
      <c r="BA40" s="19" t="str">
        <f>VLOOKUP(AP40,Database!$G$2:$H$139,2,FALSE)</f>
        <v>ICE V3.0</v>
      </c>
    </row>
    <row r="41" spans="1:53" ht="30" x14ac:dyDescent="0.25">
      <c r="A41" s="19" t="e">
        <f t="shared" si="0"/>
        <v>#REF!</v>
      </c>
      <c r="B41" s="19" t="e">
        <f>#REF!</f>
        <v>#REF!</v>
      </c>
      <c r="C41" s="19" t="e">
        <f>#REF!</f>
        <v>#REF!</v>
      </c>
      <c r="D41" s="19" t="e">
        <f>#REF!</f>
        <v>#REF!</v>
      </c>
      <c r="E41" s="114" t="e">
        <f>#REF!</f>
        <v>#REF!</v>
      </c>
      <c r="F41" s="19" t="e">
        <f>#REF!</f>
        <v>#REF!</v>
      </c>
      <c r="G41" s="19" t="e">
        <f>#REF!</f>
        <v>#REF!</v>
      </c>
      <c r="H41" s="19" t="e">
        <f>#REF!</f>
        <v>#REF!</v>
      </c>
      <c r="I41" s="19" t="e">
        <f>#REF!</f>
        <v>#REF!</v>
      </c>
      <c r="J41" s="19" t="e">
        <f>#REF!</f>
        <v>#REF!</v>
      </c>
      <c r="K41" s="19" t="e">
        <f>#REF!</f>
        <v>#REF!</v>
      </c>
      <c r="L41" s="19" t="e">
        <f>#REF!</f>
        <v>#REF!</v>
      </c>
      <c r="M41" s="19" t="e">
        <f>#REF!</f>
        <v>#REF!</v>
      </c>
      <c r="N41" s="19" t="e">
        <f>#REF!</f>
        <v>#REF!</v>
      </c>
      <c r="O41" s="19" t="e">
        <f>#REF!</f>
        <v>#REF!</v>
      </c>
      <c r="P41" s="19" t="e">
        <f>#REF!</f>
        <v>#REF!</v>
      </c>
      <c r="Q41" s="19" t="e">
        <f>#REF!</f>
        <v>#REF!</v>
      </c>
      <c r="R41" s="19" t="e">
        <f>#REF!</f>
        <v>#REF!</v>
      </c>
      <c r="S41" s="19" t="e">
        <f>#REF!</f>
        <v>#REF!</v>
      </c>
      <c r="T41" s="19" t="e">
        <f>#REF!</f>
        <v>#REF!</v>
      </c>
      <c r="U41" s="19" t="e">
        <f>#REF!</f>
        <v>#REF!</v>
      </c>
      <c r="V41" s="19" t="e">
        <f>#REF!</f>
        <v>#REF!</v>
      </c>
      <c r="W41" s="19" t="e">
        <f>#REF!</f>
        <v>#REF!</v>
      </c>
      <c r="X41" s="19" t="e">
        <f>#REF!</f>
        <v>#REF!</v>
      </c>
      <c r="Y41" s="19" t="e">
        <f>#REF!</f>
        <v>#REF!</v>
      </c>
      <c r="Z41" s="19" t="e">
        <f>#REF!</f>
        <v>#REF!</v>
      </c>
      <c r="AA41" s="19" t="e">
        <f>#REF!</f>
        <v>#REF!</v>
      </c>
      <c r="AB41" s="19" t="e">
        <f>#REF!</f>
        <v>#REF!</v>
      </c>
      <c r="AC41" s="19" t="e">
        <f>'Reference Value Summary'!#REF!</f>
        <v>#REF!</v>
      </c>
      <c r="AD41" s="19" t="e">
        <f>'Reference Value Summary'!#REF!</f>
        <v>#REF!</v>
      </c>
      <c r="AE41" s="19" t="e">
        <f>'Reference Value Summary'!#REF!</f>
        <v>#REF!</v>
      </c>
      <c r="AF41" s="19" t="e">
        <f>'Reference Value Summary'!#REF!</f>
        <v>#REF!</v>
      </c>
      <c r="AG41" s="19" t="e">
        <f>'Reference Value Summary'!#REF!</f>
        <v>#REF!</v>
      </c>
      <c r="AH41" s="19" t="e">
        <f>'Reference Value Summary'!#REF!</f>
        <v>#REF!</v>
      </c>
      <c r="AI41" s="19" t="e">
        <f>'Reference Value Summary'!#REF!</f>
        <v>#REF!</v>
      </c>
      <c r="AJ41" s="19">
        <f>'Reference Value Summary'!$B$4</f>
        <v>0</v>
      </c>
      <c r="AK41" s="19">
        <f>'Reference Value Summary'!$B$5</f>
        <v>0</v>
      </c>
      <c r="AL41" s="19" t="str">
        <f>'Reference Value Summary'!$B$6</f>
        <v/>
      </c>
      <c r="AM41" s="24" t="s">
        <v>109</v>
      </c>
      <c r="AN41" s="24" t="s">
        <v>217</v>
      </c>
      <c r="AO41" s="24" t="s">
        <v>84</v>
      </c>
      <c r="AP41" s="19">
        <f>'(C) Comparison to Reference'!E69</f>
        <v>0.1</v>
      </c>
      <c r="AQ41" s="19">
        <f>'(C) Comparison to Reference'!F69</f>
        <v>0</v>
      </c>
      <c r="AR41" s="19" t="str">
        <f>'(C) Comparison to Reference'!M69</f>
        <v/>
      </c>
      <c r="AS41" s="19">
        <f>'(C) Comparison to Reference'!H69</f>
        <v>0</v>
      </c>
      <c r="AT41" s="19">
        <f>'(C) Comparison to Reference'!J69</f>
        <v>0</v>
      </c>
      <c r="AU41" s="19" t="str">
        <f>'(C) Comparison to Reference'!L69</f>
        <v/>
      </c>
      <c r="AV41" s="19" t="e">
        <f>#REF!</f>
        <v>#REF!</v>
      </c>
      <c r="AW41" s="19" t="e">
        <f>#REF!</f>
        <v>#REF!</v>
      </c>
      <c r="AX41" s="19" t="e">
        <f>#REF!</f>
        <v>#REF!</v>
      </c>
      <c r="AY41" s="19" t="e">
        <f>#REF!</f>
        <v>#REF!</v>
      </c>
      <c r="AZ41" s="19" t="e">
        <f>#REF!</f>
        <v>#REF!</v>
      </c>
      <c r="BA41" s="19" t="str">
        <f>VLOOKUP(AP41,Database!$G$2:$H$139,2,FALSE)</f>
        <v>ICE V3.0</v>
      </c>
    </row>
    <row r="42" spans="1:53" ht="30" x14ac:dyDescent="0.25">
      <c r="A42" s="19" t="e">
        <f t="shared" si="0"/>
        <v>#REF!</v>
      </c>
      <c r="B42" s="19" t="e">
        <f>#REF!</f>
        <v>#REF!</v>
      </c>
      <c r="C42" s="19" t="e">
        <f>#REF!</f>
        <v>#REF!</v>
      </c>
      <c r="D42" s="19" t="e">
        <f>#REF!</f>
        <v>#REF!</v>
      </c>
      <c r="E42" s="114" t="e">
        <f>#REF!</f>
        <v>#REF!</v>
      </c>
      <c r="F42" s="19" t="e">
        <f>#REF!</f>
        <v>#REF!</v>
      </c>
      <c r="G42" s="19" t="e">
        <f>#REF!</f>
        <v>#REF!</v>
      </c>
      <c r="H42" s="19" t="e">
        <f>#REF!</f>
        <v>#REF!</v>
      </c>
      <c r="I42" s="19" t="e">
        <f>#REF!</f>
        <v>#REF!</v>
      </c>
      <c r="J42" s="19" t="e">
        <f>#REF!</f>
        <v>#REF!</v>
      </c>
      <c r="K42" s="19" t="e">
        <f>#REF!</f>
        <v>#REF!</v>
      </c>
      <c r="L42" s="19" t="e">
        <f>#REF!</f>
        <v>#REF!</v>
      </c>
      <c r="M42" s="19" t="e">
        <f>#REF!</f>
        <v>#REF!</v>
      </c>
      <c r="N42" s="19" t="e">
        <f>#REF!</f>
        <v>#REF!</v>
      </c>
      <c r="O42" s="19" t="e">
        <f>#REF!</f>
        <v>#REF!</v>
      </c>
      <c r="P42" s="19" t="e">
        <f>#REF!</f>
        <v>#REF!</v>
      </c>
      <c r="Q42" s="19" t="e">
        <f>#REF!</f>
        <v>#REF!</v>
      </c>
      <c r="R42" s="19" t="e">
        <f>#REF!</f>
        <v>#REF!</v>
      </c>
      <c r="S42" s="19" t="e">
        <f>#REF!</f>
        <v>#REF!</v>
      </c>
      <c r="T42" s="19" t="e">
        <f>#REF!</f>
        <v>#REF!</v>
      </c>
      <c r="U42" s="19" t="e">
        <f>#REF!</f>
        <v>#REF!</v>
      </c>
      <c r="V42" s="19" t="e">
        <f>#REF!</f>
        <v>#REF!</v>
      </c>
      <c r="W42" s="19" t="e">
        <f>#REF!</f>
        <v>#REF!</v>
      </c>
      <c r="X42" s="19" t="e">
        <f>#REF!</f>
        <v>#REF!</v>
      </c>
      <c r="Y42" s="19" t="e">
        <f>#REF!</f>
        <v>#REF!</v>
      </c>
      <c r="Z42" s="19" t="e">
        <f>#REF!</f>
        <v>#REF!</v>
      </c>
      <c r="AA42" s="19" t="e">
        <f>#REF!</f>
        <v>#REF!</v>
      </c>
      <c r="AB42" s="19" t="e">
        <f>#REF!</f>
        <v>#REF!</v>
      </c>
      <c r="AC42" s="19" t="e">
        <f>'Reference Value Summary'!#REF!</f>
        <v>#REF!</v>
      </c>
      <c r="AD42" s="19" t="e">
        <f>'Reference Value Summary'!#REF!</f>
        <v>#REF!</v>
      </c>
      <c r="AE42" s="19" t="e">
        <f>'Reference Value Summary'!#REF!</f>
        <v>#REF!</v>
      </c>
      <c r="AF42" s="19" t="e">
        <f>'Reference Value Summary'!#REF!</f>
        <v>#REF!</v>
      </c>
      <c r="AG42" s="19" t="e">
        <f>'Reference Value Summary'!#REF!</f>
        <v>#REF!</v>
      </c>
      <c r="AH42" s="19" t="e">
        <f>'Reference Value Summary'!#REF!</f>
        <v>#REF!</v>
      </c>
      <c r="AI42" s="19" t="e">
        <f>'Reference Value Summary'!#REF!</f>
        <v>#REF!</v>
      </c>
      <c r="AJ42" s="19">
        <f>'Reference Value Summary'!$B$4</f>
        <v>0</v>
      </c>
      <c r="AK42" s="19">
        <f>'Reference Value Summary'!$B$5</f>
        <v>0</v>
      </c>
      <c r="AL42" s="19" t="str">
        <f>'Reference Value Summary'!$B$6</f>
        <v/>
      </c>
      <c r="AM42" s="24" t="s">
        <v>109</v>
      </c>
      <c r="AN42" s="24" t="s">
        <v>217</v>
      </c>
      <c r="AO42" s="24" t="s">
        <v>79</v>
      </c>
      <c r="AP42" s="19">
        <f>'(C) Comparison to Reference'!E70</f>
        <v>0.12</v>
      </c>
      <c r="AQ42" s="19">
        <f>'(C) Comparison to Reference'!F70</f>
        <v>0</v>
      </c>
      <c r="AR42" s="19" t="str">
        <f>'(C) Comparison to Reference'!M70</f>
        <v/>
      </c>
      <c r="AS42" s="19">
        <f>'(C) Comparison to Reference'!H70</f>
        <v>0</v>
      </c>
      <c r="AT42" s="19">
        <f>'(C) Comparison to Reference'!J70</f>
        <v>0</v>
      </c>
      <c r="AU42" s="19" t="str">
        <f>'(C) Comparison to Reference'!L70</f>
        <v/>
      </c>
      <c r="AV42" s="19" t="e">
        <f>#REF!</f>
        <v>#REF!</v>
      </c>
      <c r="AW42" s="19" t="e">
        <f>#REF!</f>
        <v>#REF!</v>
      </c>
      <c r="AX42" s="19" t="e">
        <f>#REF!</f>
        <v>#REF!</v>
      </c>
      <c r="AY42" s="19" t="e">
        <f>#REF!</f>
        <v>#REF!</v>
      </c>
      <c r="AZ42" s="19" t="e">
        <f>#REF!</f>
        <v>#REF!</v>
      </c>
      <c r="BA42" s="19" t="str">
        <f>VLOOKUP(AP42,Database!$G$2:$H$139,2,FALSE)</f>
        <v>ICE V3.0</v>
      </c>
    </row>
    <row r="43" spans="1:53" ht="30" x14ac:dyDescent="0.25">
      <c r="A43" s="19" t="e">
        <f t="shared" si="0"/>
        <v>#REF!</v>
      </c>
      <c r="B43" s="19" t="e">
        <f>#REF!</f>
        <v>#REF!</v>
      </c>
      <c r="C43" s="19" t="e">
        <f>#REF!</f>
        <v>#REF!</v>
      </c>
      <c r="D43" s="19" t="e">
        <f>#REF!</f>
        <v>#REF!</v>
      </c>
      <c r="E43" s="114" t="e">
        <f>#REF!</f>
        <v>#REF!</v>
      </c>
      <c r="F43" s="19" t="e">
        <f>#REF!</f>
        <v>#REF!</v>
      </c>
      <c r="G43" s="19" t="e">
        <f>#REF!</f>
        <v>#REF!</v>
      </c>
      <c r="H43" s="19" t="e">
        <f>#REF!</f>
        <v>#REF!</v>
      </c>
      <c r="I43" s="19" t="e">
        <f>#REF!</f>
        <v>#REF!</v>
      </c>
      <c r="J43" s="19" t="e">
        <f>#REF!</f>
        <v>#REF!</v>
      </c>
      <c r="K43" s="19" t="e">
        <f>#REF!</f>
        <v>#REF!</v>
      </c>
      <c r="L43" s="19" t="e">
        <f>#REF!</f>
        <v>#REF!</v>
      </c>
      <c r="M43" s="19" t="e">
        <f>#REF!</f>
        <v>#REF!</v>
      </c>
      <c r="N43" s="19" t="e">
        <f>#REF!</f>
        <v>#REF!</v>
      </c>
      <c r="O43" s="19" t="e">
        <f>#REF!</f>
        <v>#REF!</v>
      </c>
      <c r="P43" s="19" t="e">
        <f>#REF!</f>
        <v>#REF!</v>
      </c>
      <c r="Q43" s="19" t="e">
        <f>#REF!</f>
        <v>#REF!</v>
      </c>
      <c r="R43" s="19" t="e">
        <f>#REF!</f>
        <v>#REF!</v>
      </c>
      <c r="S43" s="19" t="e">
        <f>#REF!</f>
        <v>#REF!</v>
      </c>
      <c r="T43" s="19" t="e">
        <f>#REF!</f>
        <v>#REF!</v>
      </c>
      <c r="U43" s="19" t="e">
        <f>#REF!</f>
        <v>#REF!</v>
      </c>
      <c r="V43" s="19" t="e">
        <f>#REF!</f>
        <v>#REF!</v>
      </c>
      <c r="W43" s="19" t="e">
        <f>#REF!</f>
        <v>#REF!</v>
      </c>
      <c r="X43" s="19" t="e">
        <f>#REF!</f>
        <v>#REF!</v>
      </c>
      <c r="Y43" s="19" t="e">
        <f>#REF!</f>
        <v>#REF!</v>
      </c>
      <c r="Z43" s="19" t="e">
        <f>#REF!</f>
        <v>#REF!</v>
      </c>
      <c r="AA43" s="19" t="e">
        <f>#REF!</f>
        <v>#REF!</v>
      </c>
      <c r="AB43" s="19" t="e">
        <f>#REF!</f>
        <v>#REF!</v>
      </c>
      <c r="AC43" s="19" t="e">
        <f>'Reference Value Summary'!#REF!</f>
        <v>#REF!</v>
      </c>
      <c r="AD43" s="19" t="e">
        <f>'Reference Value Summary'!#REF!</f>
        <v>#REF!</v>
      </c>
      <c r="AE43" s="19" t="e">
        <f>'Reference Value Summary'!#REF!</f>
        <v>#REF!</v>
      </c>
      <c r="AF43" s="19" t="e">
        <f>'Reference Value Summary'!#REF!</f>
        <v>#REF!</v>
      </c>
      <c r="AG43" s="19" t="e">
        <f>'Reference Value Summary'!#REF!</f>
        <v>#REF!</v>
      </c>
      <c r="AH43" s="19" t="e">
        <f>'Reference Value Summary'!#REF!</f>
        <v>#REF!</v>
      </c>
      <c r="AI43" s="19" t="e">
        <f>'Reference Value Summary'!#REF!</f>
        <v>#REF!</v>
      </c>
      <c r="AJ43" s="19">
        <f>'Reference Value Summary'!$B$4</f>
        <v>0</v>
      </c>
      <c r="AK43" s="19">
        <f>'Reference Value Summary'!$B$5</f>
        <v>0</v>
      </c>
      <c r="AL43" s="19" t="str">
        <f>'Reference Value Summary'!$B$6</f>
        <v/>
      </c>
      <c r="AM43" s="24" t="s">
        <v>109</v>
      </c>
      <c r="AN43" s="24" t="s">
        <v>217</v>
      </c>
      <c r="AO43" s="24" t="s">
        <v>80</v>
      </c>
      <c r="AP43" s="19">
        <f>'(C) Comparison to Reference'!E71</f>
        <v>0.129</v>
      </c>
      <c r="AQ43" s="19">
        <f>'(C) Comparison to Reference'!F71</f>
        <v>0</v>
      </c>
      <c r="AR43" s="19" t="str">
        <f>'(C) Comparison to Reference'!M71</f>
        <v/>
      </c>
      <c r="AS43" s="19">
        <f>'(C) Comparison to Reference'!H71</f>
        <v>0</v>
      </c>
      <c r="AT43" s="19">
        <f>'(C) Comparison to Reference'!J71</f>
        <v>0</v>
      </c>
      <c r="AU43" s="19" t="str">
        <f>'(C) Comparison to Reference'!L71</f>
        <v/>
      </c>
      <c r="AV43" s="19" t="e">
        <f>#REF!</f>
        <v>#REF!</v>
      </c>
      <c r="AW43" s="19" t="e">
        <f>#REF!</f>
        <v>#REF!</v>
      </c>
      <c r="AX43" s="19" t="e">
        <f>#REF!</f>
        <v>#REF!</v>
      </c>
      <c r="AY43" s="19" t="e">
        <f>#REF!</f>
        <v>#REF!</v>
      </c>
      <c r="AZ43" s="19" t="e">
        <f>#REF!</f>
        <v>#REF!</v>
      </c>
      <c r="BA43" s="19" t="str">
        <f>VLOOKUP(AP43,Database!$G$2:$H$139,2,FALSE)</f>
        <v>ICE V3.0</v>
      </c>
    </row>
    <row r="44" spans="1:53" ht="30" x14ac:dyDescent="0.25">
      <c r="A44" s="19" t="e">
        <f t="shared" si="0"/>
        <v>#REF!</v>
      </c>
      <c r="B44" s="19" t="e">
        <f>#REF!</f>
        <v>#REF!</v>
      </c>
      <c r="C44" s="19" t="e">
        <f>#REF!</f>
        <v>#REF!</v>
      </c>
      <c r="D44" s="19" t="e">
        <f>#REF!</f>
        <v>#REF!</v>
      </c>
      <c r="E44" s="114" t="e">
        <f>#REF!</f>
        <v>#REF!</v>
      </c>
      <c r="F44" s="19" t="e">
        <f>#REF!</f>
        <v>#REF!</v>
      </c>
      <c r="G44" s="19" t="e">
        <f>#REF!</f>
        <v>#REF!</v>
      </c>
      <c r="H44" s="19" t="e">
        <f>#REF!</f>
        <v>#REF!</v>
      </c>
      <c r="I44" s="19" t="e">
        <f>#REF!</f>
        <v>#REF!</v>
      </c>
      <c r="J44" s="19" t="e">
        <f>#REF!</f>
        <v>#REF!</v>
      </c>
      <c r="K44" s="19" t="e">
        <f>#REF!</f>
        <v>#REF!</v>
      </c>
      <c r="L44" s="19" t="e">
        <f>#REF!</f>
        <v>#REF!</v>
      </c>
      <c r="M44" s="19" t="e">
        <f>#REF!</f>
        <v>#REF!</v>
      </c>
      <c r="N44" s="19" t="e">
        <f>#REF!</f>
        <v>#REF!</v>
      </c>
      <c r="O44" s="19" t="e">
        <f>#REF!</f>
        <v>#REF!</v>
      </c>
      <c r="P44" s="19" t="e">
        <f>#REF!</f>
        <v>#REF!</v>
      </c>
      <c r="Q44" s="19" t="e">
        <f>#REF!</f>
        <v>#REF!</v>
      </c>
      <c r="R44" s="19" t="e">
        <f>#REF!</f>
        <v>#REF!</v>
      </c>
      <c r="S44" s="19" t="e">
        <f>#REF!</f>
        <v>#REF!</v>
      </c>
      <c r="T44" s="19" t="e">
        <f>#REF!</f>
        <v>#REF!</v>
      </c>
      <c r="U44" s="19" t="e">
        <f>#REF!</f>
        <v>#REF!</v>
      </c>
      <c r="V44" s="19" t="e">
        <f>#REF!</f>
        <v>#REF!</v>
      </c>
      <c r="W44" s="19" t="e">
        <f>#REF!</f>
        <v>#REF!</v>
      </c>
      <c r="X44" s="19" t="e">
        <f>#REF!</f>
        <v>#REF!</v>
      </c>
      <c r="Y44" s="19" t="e">
        <f>#REF!</f>
        <v>#REF!</v>
      </c>
      <c r="Z44" s="19" t="e">
        <f>#REF!</f>
        <v>#REF!</v>
      </c>
      <c r="AA44" s="19" t="e">
        <f>#REF!</f>
        <v>#REF!</v>
      </c>
      <c r="AB44" s="19" t="e">
        <f>#REF!</f>
        <v>#REF!</v>
      </c>
      <c r="AC44" s="19" t="e">
        <f>'Reference Value Summary'!#REF!</f>
        <v>#REF!</v>
      </c>
      <c r="AD44" s="19" t="e">
        <f>'Reference Value Summary'!#REF!</f>
        <v>#REF!</v>
      </c>
      <c r="AE44" s="19" t="e">
        <f>'Reference Value Summary'!#REF!</f>
        <v>#REF!</v>
      </c>
      <c r="AF44" s="19" t="e">
        <f>'Reference Value Summary'!#REF!</f>
        <v>#REF!</v>
      </c>
      <c r="AG44" s="19" t="e">
        <f>'Reference Value Summary'!#REF!</f>
        <v>#REF!</v>
      </c>
      <c r="AH44" s="19" t="e">
        <f>'Reference Value Summary'!#REF!</f>
        <v>#REF!</v>
      </c>
      <c r="AI44" s="19" t="e">
        <f>'Reference Value Summary'!#REF!</f>
        <v>#REF!</v>
      </c>
      <c r="AJ44" s="19">
        <f>'Reference Value Summary'!$B$4</f>
        <v>0</v>
      </c>
      <c r="AK44" s="19">
        <f>'Reference Value Summary'!$B$5</f>
        <v>0</v>
      </c>
      <c r="AL44" s="19" t="str">
        <f>'Reference Value Summary'!$B$6</f>
        <v/>
      </c>
      <c r="AM44" s="24" t="s">
        <v>109</v>
      </c>
      <c r="AN44" s="24" t="s">
        <v>217</v>
      </c>
      <c r="AO44" s="24" t="s">
        <v>81</v>
      </c>
      <c r="AP44" s="19">
        <f>'(C) Comparison to Reference'!E72</f>
        <v>0.13800000000000001</v>
      </c>
      <c r="AQ44" s="19">
        <f>'(C) Comparison to Reference'!F72</f>
        <v>0</v>
      </c>
      <c r="AR44" s="19" t="str">
        <f>'(C) Comparison to Reference'!M72</f>
        <v/>
      </c>
      <c r="AS44" s="19">
        <f>'(C) Comparison to Reference'!H72</f>
        <v>0</v>
      </c>
      <c r="AT44" s="19">
        <f>'(C) Comparison to Reference'!J72</f>
        <v>0</v>
      </c>
      <c r="AU44" s="19" t="str">
        <f>'(C) Comparison to Reference'!L72</f>
        <v/>
      </c>
      <c r="AV44" s="19" t="e">
        <f>#REF!</f>
        <v>#REF!</v>
      </c>
      <c r="AW44" s="19" t="e">
        <f>#REF!</f>
        <v>#REF!</v>
      </c>
      <c r="AX44" s="19" t="e">
        <f>#REF!</f>
        <v>#REF!</v>
      </c>
      <c r="AY44" s="19" t="e">
        <f>#REF!</f>
        <v>#REF!</v>
      </c>
      <c r="AZ44" s="19" t="e">
        <f>#REF!</f>
        <v>#REF!</v>
      </c>
      <c r="BA44" s="19" t="str">
        <f>VLOOKUP(AP44,Database!$G$2:$H$139,2,FALSE)</f>
        <v>ICE V3.0</v>
      </c>
    </row>
    <row r="45" spans="1:53" ht="30" x14ac:dyDescent="0.25">
      <c r="A45" s="19" t="e">
        <f t="shared" si="0"/>
        <v>#REF!</v>
      </c>
      <c r="B45" s="19" t="e">
        <f>#REF!</f>
        <v>#REF!</v>
      </c>
      <c r="C45" s="19" t="e">
        <f>#REF!</f>
        <v>#REF!</v>
      </c>
      <c r="D45" s="19" t="e">
        <f>#REF!</f>
        <v>#REF!</v>
      </c>
      <c r="E45" s="114" t="e">
        <f>#REF!</f>
        <v>#REF!</v>
      </c>
      <c r="F45" s="19" t="e">
        <f>#REF!</f>
        <v>#REF!</v>
      </c>
      <c r="G45" s="19" t="e">
        <f>#REF!</f>
        <v>#REF!</v>
      </c>
      <c r="H45" s="19" t="e">
        <f>#REF!</f>
        <v>#REF!</v>
      </c>
      <c r="I45" s="19" t="e">
        <f>#REF!</f>
        <v>#REF!</v>
      </c>
      <c r="J45" s="19" t="e">
        <f>#REF!</f>
        <v>#REF!</v>
      </c>
      <c r="K45" s="19" t="e">
        <f>#REF!</f>
        <v>#REF!</v>
      </c>
      <c r="L45" s="19" t="e">
        <f>#REF!</f>
        <v>#REF!</v>
      </c>
      <c r="M45" s="19" t="e">
        <f>#REF!</f>
        <v>#REF!</v>
      </c>
      <c r="N45" s="19" t="e">
        <f>#REF!</f>
        <v>#REF!</v>
      </c>
      <c r="O45" s="19" t="e">
        <f>#REF!</f>
        <v>#REF!</v>
      </c>
      <c r="P45" s="19" t="e">
        <f>#REF!</f>
        <v>#REF!</v>
      </c>
      <c r="Q45" s="19" t="e">
        <f>#REF!</f>
        <v>#REF!</v>
      </c>
      <c r="R45" s="19" t="e">
        <f>#REF!</f>
        <v>#REF!</v>
      </c>
      <c r="S45" s="19" t="e">
        <f>#REF!</f>
        <v>#REF!</v>
      </c>
      <c r="T45" s="19" t="e">
        <f>#REF!</f>
        <v>#REF!</v>
      </c>
      <c r="U45" s="19" t="e">
        <f>#REF!</f>
        <v>#REF!</v>
      </c>
      <c r="V45" s="19" t="e">
        <f>#REF!</f>
        <v>#REF!</v>
      </c>
      <c r="W45" s="19" t="e">
        <f>#REF!</f>
        <v>#REF!</v>
      </c>
      <c r="X45" s="19" t="e">
        <f>#REF!</f>
        <v>#REF!</v>
      </c>
      <c r="Y45" s="19" t="e">
        <f>#REF!</f>
        <v>#REF!</v>
      </c>
      <c r="Z45" s="19" t="e">
        <f>#REF!</f>
        <v>#REF!</v>
      </c>
      <c r="AA45" s="19" t="e">
        <f>#REF!</f>
        <v>#REF!</v>
      </c>
      <c r="AB45" s="19" t="e">
        <f>#REF!</f>
        <v>#REF!</v>
      </c>
      <c r="AC45" s="19" t="e">
        <f>'Reference Value Summary'!#REF!</f>
        <v>#REF!</v>
      </c>
      <c r="AD45" s="19" t="e">
        <f>'Reference Value Summary'!#REF!</f>
        <v>#REF!</v>
      </c>
      <c r="AE45" s="19" t="e">
        <f>'Reference Value Summary'!#REF!</f>
        <v>#REF!</v>
      </c>
      <c r="AF45" s="19" t="e">
        <f>'Reference Value Summary'!#REF!</f>
        <v>#REF!</v>
      </c>
      <c r="AG45" s="19" t="e">
        <f>'Reference Value Summary'!#REF!</f>
        <v>#REF!</v>
      </c>
      <c r="AH45" s="19" t="e">
        <f>'Reference Value Summary'!#REF!</f>
        <v>#REF!</v>
      </c>
      <c r="AI45" s="19" t="e">
        <f>'Reference Value Summary'!#REF!</f>
        <v>#REF!</v>
      </c>
      <c r="AJ45" s="19">
        <f>'Reference Value Summary'!$B$4</f>
        <v>0</v>
      </c>
      <c r="AK45" s="19">
        <f>'Reference Value Summary'!$B$5</f>
        <v>0</v>
      </c>
      <c r="AL45" s="19" t="str">
        <f>'Reference Value Summary'!$B$6</f>
        <v/>
      </c>
      <c r="AM45" s="24" t="s">
        <v>109</v>
      </c>
      <c r="AN45" s="24" t="s">
        <v>217</v>
      </c>
      <c r="AO45" s="24" t="s">
        <v>82</v>
      </c>
      <c r="AP45" s="19">
        <f>'(C) Comparison to Reference'!E73</f>
        <v>0.153</v>
      </c>
      <c r="AQ45" s="19">
        <f>'(C) Comparison to Reference'!F73</f>
        <v>0</v>
      </c>
      <c r="AR45" s="19" t="str">
        <f>'(C) Comparison to Reference'!M73</f>
        <v/>
      </c>
      <c r="AS45" s="19">
        <f>'(C) Comparison to Reference'!H73</f>
        <v>0</v>
      </c>
      <c r="AT45" s="19">
        <f>'(C) Comparison to Reference'!J73</f>
        <v>0</v>
      </c>
      <c r="AU45" s="19" t="str">
        <f>'(C) Comparison to Reference'!L73</f>
        <v/>
      </c>
      <c r="AV45" s="19" t="e">
        <f>#REF!</f>
        <v>#REF!</v>
      </c>
      <c r="AW45" s="19" t="e">
        <f>#REF!</f>
        <v>#REF!</v>
      </c>
      <c r="AX45" s="19" t="e">
        <f>#REF!</f>
        <v>#REF!</v>
      </c>
      <c r="AY45" s="19" t="e">
        <f>#REF!</f>
        <v>#REF!</v>
      </c>
      <c r="AZ45" s="19" t="e">
        <f>#REF!</f>
        <v>#REF!</v>
      </c>
      <c r="BA45" s="19" t="str">
        <f>VLOOKUP(AP45,Database!$G$2:$H$139,2,FALSE)</f>
        <v>ICE V2.0</v>
      </c>
    </row>
    <row r="46" spans="1:53" ht="30" x14ac:dyDescent="0.25">
      <c r="A46" s="19" t="e">
        <f t="shared" si="0"/>
        <v>#REF!</v>
      </c>
      <c r="B46" s="19" t="e">
        <f>#REF!</f>
        <v>#REF!</v>
      </c>
      <c r="C46" s="19" t="e">
        <f>#REF!</f>
        <v>#REF!</v>
      </c>
      <c r="D46" s="19" t="e">
        <f>#REF!</f>
        <v>#REF!</v>
      </c>
      <c r="E46" s="114" t="e">
        <f>#REF!</f>
        <v>#REF!</v>
      </c>
      <c r="F46" s="19" t="e">
        <f>#REF!</f>
        <v>#REF!</v>
      </c>
      <c r="G46" s="19" t="e">
        <f>#REF!</f>
        <v>#REF!</v>
      </c>
      <c r="H46" s="19" t="e">
        <f>#REF!</f>
        <v>#REF!</v>
      </c>
      <c r="I46" s="19" t="e">
        <f>#REF!</f>
        <v>#REF!</v>
      </c>
      <c r="J46" s="19" t="e">
        <f>#REF!</f>
        <v>#REF!</v>
      </c>
      <c r="K46" s="19" t="e">
        <f>#REF!</f>
        <v>#REF!</v>
      </c>
      <c r="L46" s="19" t="e">
        <f>#REF!</f>
        <v>#REF!</v>
      </c>
      <c r="M46" s="19" t="e">
        <f>#REF!</f>
        <v>#REF!</v>
      </c>
      <c r="N46" s="19" t="e">
        <f>#REF!</f>
        <v>#REF!</v>
      </c>
      <c r="O46" s="19" t="e">
        <f>#REF!</f>
        <v>#REF!</v>
      </c>
      <c r="P46" s="19" t="e">
        <f>#REF!</f>
        <v>#REF!</v>
      </c>
      <c r="Q46" s="19" t="e">
        <f>#REF!</f>
        <v>#REF!</v>
      </c>
      <c r="R46" s="19" t="e">
        <f>#REF!</f>
        <v>#REF!</v>
      </c>
      <c r="S46" s="19" t="e">
        <f>#REF!</f>
        <v>#REF!</v>
      </c>
      <c r="T46" s="19" t="e">
        <f>#REF!</f>
        <v>#REF!</v>
      </c>
      <c r="U46" s="19" t="e">
        <f>#REF!</f>
        <v>#REF!</v>
      </c>
      <c r="V46" s="19" t="e">
        <f>#REF!</f>
        <v>#REF!</v>
      </c>
      <c r="W46" s="19" t="e">
        <f>#REF!</f>
        <v>#REF!</v>
      </c>
      <c r="X46" s="19" t="e">
        <f>#REF!</f>
        <v>#REF!</v>
      </c>
      <c r="Y46" s="19" t="e">
        <f>#REF!</f>
        <v>#REF!</v>
      </c>
      <c r="Z46" s="19" t="e">
        <f>#REF!</f>
        <v>#REF!</v>
      </c>
      <c r="AA46" s="19" t="e">
        <f>#REF!</f>
        <v>#REF!</v>
      </c>
      <c r="AB46" s="19" t="e">
        <f>#REF!</f>
        <v>#REF!</v>
      </c>
      <c r="AC46" s="19" t="e">
        <f>'Reference Value Summary'!#REF!</f>
        <v>#REF!</v>
      </c>
      <c r="AD46" s="19" t="e">
        <f>'Reference Value Summary'!#REF!</f>
        <v>#REF!</v>
      </c>
      <c r="AE46" s="19" t="e">
        <f>'Reference Value Summary'!#REF!</f>
        <v>#REF!</v>
      </c>
      <c r="AF46" s="19" t="e">
        <f>'Reference Value Summary'!#REF!</f>
        <v>#REF!</v>
      </c>
      <c r="AG46" s="19" t="e">
        <f>'Reference Value Summary'!#REF!</f>
        <v>#REF!</v>
      </c>
      <c r="AH46" s="19" t="e">
        <f>'Reference Value Summary'!#REF!</f>
        <v>#REF!</v>
      </c>
      <c r="AI46" s="19" t="e">
        <f>'Reference Value Summary'!#REF!</f>
        <v>#REF!</v>
      </c>
      <c r="AJ46" s="19">
        <f>'Reference Value Summary'!$B$4</f>
        <v>0</v>
      </c>
      <c r="AK46" s="19">
        <f>'Reference Value Summary'!$B$5</f>
        <v>0</v>
      </c>
      <c r="AL46" s="19" t="str">
        <f>'Reference Value Summary'!$B$6</f>
        <v/>
      </c>
      <c r="AM46" s="24" t="s">
        <v>109</v>
      </c>
      <c r="AN46" s="24" t="s">
        <v>219</v>
      </c>
      <c r="AO46" s="24" t="s">
        <v>77</v>
      </c>
      <c r="AP46" s="19">
        <f>'(C) Comparison to Reference'!E75</f>
        <v>6.8000000000000005E-2</v>
      </c>
      <c r="AQ46" s="19">
        <f>'(C) Comparison to Reference'!F75</f>
        <v>0</v>
      </c>
      <c r="AR46" s="19" t="str">
        <f>'(C) Comparison to Reference'!M75</f>
        <v/>
      </c>
      <c r="AS46" s="19">
        <f>'(C) Comparison to Reference'!H75</f>
        <v>0</v>
      </c>
      <c r="AT46" s="19">
        <f>'(C) Comparison to Reference'!J75</f>
        <v>0</v>
      </c>
      <c r="AU46" s="19" t="str">
        <f>'(C) Comparison to Reference'!L75</f>
        <v/>
      </c>
      <c r="AV46" s="19" t="e">
        <f>#REF!</f>
        <v>#REF!</v>
      </c>
      <c r="AW46" s="19" t="e">
        <f>#REF!</f>
        <v>#REF!</v>
      </c>
      <c r="AX46" s="19" t="e">
        <f>#REF!</f>
        <v>#REF!</v>
      </c>
      <c r="AY46" s="19" t="e">
        <f>#REF!</f>
        <v>#REF!</v>
      </c>
      <c r="AZ46" s="19" t="e">
        <f>#REF!</f>
        <v>#REF!</v>
      </c>
      <c r="BA46" s="19" t="str">
        <f>VLOOKUP(AP46,Database!$G$2:$H$139,2,FALSE)</f>
        <v>ICE V3.0</v>
      </c>
    </row>
    <row r="47" spans="1:53" ht="30" x14ac:dyDescent="0.25">
      <c r="A47" s="19" t="e">
        <f t="shared" si="0"/>
        <v>#REF!</v>
      </c>
      <c r="B47" s="19" t="e">
        <f>#REF!</f>
        <v>#REF!</v>
      </c>
      <c r="C47" s="19" t="e">
        <f>#REF!</f>
        <v>#REF!</v>
      </c>
      <c r="D47" s="19" t="e">
        <f>#REF!</f>
        <v>#REF!</v>
      </c>
      <c r="E47" s="114" t="e">
        <f>#REF!</f>
        <v>#REF!</v>
      </c>
      <c r="F47" s="19" t="e">
        <f>#REF!</f>
        <v>#REF!</v>
      </c>
      <c r="G47" s="19" t="e">
        <f>#REF!</f>
        <v>#REF!</v>
      </c>
      <c r="H47" s="19" t="e">
        <f>#REF!</f>
        <v>#REF!</v>
      </c>
      <c r="I47" s="19" t="e">
        <f>#REF!</f>
        <v>#REF!</v>
      </c>
      <c r="J47" s="19" t="e">
        <f>#REF!</f>
        <v>#REF!</v>
      </c>
      <c r="K47" s="19" t="e">
        <f>#REF!</f>
        <v>#REF!</v>
      </c>
      <c r="L47" s="19" t="e">
        <f>#REF!</f>
        <v>#REF!</v>
      </c>
      <c r="M47" s="19" t="e">
        <f>#REF!</f>
        <v>#REF!</v>
      </c>
      <c r="N47" s="19" t="e">
        <f>#REF!</f>
        <v>#REF!</v>
      </c>
      <c r="O47" s="19" t="e">
        <f>#REF!</f>
        <v>#REF!</v>
      </c>
      <c r="P47" s="19" t="e">
        <f>#REF!</f>
        <v>#REF!</v>
      </c>
      <c r="Q47" s="19" t="e">
        <f>#REF!</f>
        <v>#REF!</v>
      </c>
      <c r="R47" s="19" t="e">
        <f>#REF!</f>
        <v>#REF!</v>
      </c>
      <c r="S47" s="19" t="e">
        <f>#REF!</f>
        <v>#REF!</v>
      </c>
      <c r="T47" s="19" t="e">
        <f>#REF!</f>
        <v>#REF!</v>
      </c>
      <c r="U47" s="19" t="e">
        <f>#REF!</f>
        <v>#REF!</v>
      </c>
      <c r="V47" s="19" t="e">
        <f>#REF!</f>
        <v>#REF!</v>
      </c>
      <c r="W47" s="19" t="e">
        <f>#REF!</f>
        <v>#REF!</v>
      </c>
      <c r="X47" s="19" t="e">
        <f>#REF!</f>
        <v>#REF!</v>
      </c>
      <c r="Y47" s="19" t="e">
        <f>#REF!</f>
        <v>#REF!</v>
      </c>
      <c r="Z47" s="19" t="e">
        <f>#REF!</f>
        <v>#REF!</v>
      </c>
      <c r="AA47" s="19" t="e">
        <f>#REF!</f>
        <v>#REF!</v>
      </c>
      <c r="AB47" s="19" t="e">
        <f>#REF!</f>
        <v>#REF!</v>
      </c>
      <c r="AC47" s="19" t="e">
        <f>'Reference Value Summary'!#REF!</f>
        <v>#REF!</v>
      </c>
      <c r="AD47" s="19" t="e">
        <f>'Reference Value Summary'!#REF!</f>
        <v>#REF!</v>
      </c>
      <c r="AE47" s="19" t="e">
        <f>'Reference Value Summary'!#REF!</f>
        <v>#REF!</v>
      </c>
      <c r="AF47" s="19" t="e">
        <f>'Reference Value Summary'!#REF!</f>
        <v>#REF!</v>
      </c>
      <c r="AG47" s="19" t="e">
        <f>'Reference Value Summary'!#REF!</f>
        <v>#REF!</v>
      </c>
      <c r="AH47" s="19" t="e">
        <f>'Reference Value Summary'!#REF!</f>
        <v>#REF!</v>
      </c>
      <c r="AI47" s="19" t="e">
        <f>'Reference Value Summary'!#REF!</f>
        <v>#REF!</v>
      </c>
      <c r="AJ47" s="19">
        <f>'Reference Value Summary'!$B$4</f>
        <v>0</v>
      </c>
      <c r="AK47" s="19">
        <f>'Reference Value Summary'!$B$5</f>
        <v>0</v>
      </c>
      <c r="AL47" s="19" t="str">
        <f>'Reference Value Summary'!$B$6</f>
        <v/>
      </c>
      <c r="AM47" s="24" t="s">
        <v>109</v>
      </c>
      <c r="AN47" s="24" t="s">
        <v>219</v>
      </c>
      <c r="AO47" s="24" t="s">
        <v>84</v>
      </c>
      <c r="AP47" s="19">
        <f>'(C) Comparison to Reference'!E76</f>
        <v>7.1999999999999995E-2</v>
      </c>
      <c r="AQ47" s="19">
        <f>'(C) Comparison to Reference'!F76</f>
        <v>0</v>
      </c>
      <c r="AR47" s="19" t="str">
        <f>'(C) Comparison to Reference'!M76</f>
        <v/>
      </c>
      <c r="AS47" s="19">
        <f>'(C) Comparison to Reference'!H76</f>
        <v>0</v>
      </c>
      <c r="AT47" s="19">
        <f>'(C) Comparison to Reference'!J76</f>
        <v>0</v>
      </c>
      <c r="AU47" s="19" t="str">
        <f>'(C) Comparison to Reference'!L76</f>
        <v/>
      </c>
      <c r="AV47" s="19" t="e">
        <f>#REF!</f>
        <v>#REF!</v>
      </c>
      <c r="AW47" s="19" t="e">
        <f>#REF!</f>
        <v>#REF!</v>
      </c>
      <c r="AX47" s="19" t="e">
        <f>#REF!</f>
        <v>#REF!</v>
      </c>
      <c r="AY47" s="19" t="e">
        <f>#REF!</f>
        <v>#REF!</v>
      </c>
      <c r="AZ47" s="19" t="e">
        <f>#REF!</f>
        <v>#REF!</v>
      </c>
      <c r="BA47" s="19" t="str">
        <f>VLOOKUP(AP47,Database!$G$2:$H$139,2,FALSE)</f>
        <v>ICE V3.0</v>
      </c>
    </row>
    <row r="48" spans="1:53" ht="30" x14ac:dyDescent="0.25">
      <c r="A48" s="19" t="e">
        <f t="shared" si="0"/>
        <v>#REF!</v>
      </c>
      <c r="B48" s="19" t="e">
        <f>#REF!</f>
        <v>#REF!</v>
      </c>
      <c r="C48" s="19" t="e">
        <f>#REF!</f>
        <v>#REF!</v>
      </c>
      <c r="D48" s="19" t="e">
        <f>#REF!</f>
        <v>#REF!</v>
      </c>
      <c r="E48" s="114" t="e">
        <f>#REF!</f>
        <v>#REF!</v>
      </c>
      <c r="F48" s="19" t="e">
        <f>#REF!</f>
        <v>#REF!</v>
      </c>
      <c r="G48" s="19" t="e">
        <f>#REF!</f>
        <v>#REF!</v>
      </c>
      <c r="H48" s="19" t="e">
        <f>#REF!</f>
        <v>#REF!</v>
      </c>
      <c r="I48" s="19" t="e">
        <f>#REF!</f>
        <v>#REF!</v>
      </c>
      <c r="J48" s="19" t="e">
        <f>#REF!</f>
        <v>#REF!</v>
      </c>
      <c r="K48" s="19" t="e">
        <f>#REF!</f>
        <v>#REF!</v>
      </c>
      <c r="L48" s="19" t="e">
        <f>#REF!</f>
        <v>#REF!</v>
      </c>
      <c r="M48" s="19" t="e">
        <f>#REF!</f>
        <v>#REF!</v>
      </c>
      <c r="N48" s="19" t="e">
        <f>#REF!</f>
        <v>#REF!</v>
      </c>
      <c r="O48" s="19" t="e">
        <f>#REF!</f>
        <v>#REF!</v>
      </c>
      <c r="P48" s="19" t="e">
        <f>#REF!</f>
        <v>#REF!</v>
      </c>
      <c r="Q48" s="19" t="e">
        <f>#REF!</f>
        <v>#REF!</v>
      </c>
      <c r="R48" s="19" t="e">
        <f>#REF!</f>
        <v>#REF!</v>
      </c>
      <c r="S48" s="19" t="e">
        <f>#REF!</f>
        <v>#REF!</v>
      </c>
      <c r="T48" s="19" t="e">
        <f>#REF!</f>
        <v>#REF!</v>
      </c>
      <c r="U48" s="19" t="e">
        <f>#REF!</f>
        <v>#REF!</v>
      </c>
      <c r="V48" s="19" t="e">
        <f>#REF!</f>
        <v>#REF!</v>
      </c>
      <c r="W48" s="19" t="e">
        <f>#REF!</f>
        <v>#REF!</v>
      </c>
      <c r="X48" s="19" t="e">
        <f>#REF!</f>
        <v>#REF!</v>
      </c>
      <c r="Y48" s="19" t="e">
        <f>#REF!</f>
        <v>#REF!</v>
      </c>
      <c r="Z48" s="19" t="e">
        <f>#REF!</f>
        <v>#REF!</v>
      </c>
      <c r="AA48" s="19" t="e">
        <f>#REF!</f>
        <v>#REF!</v>
      </c>
      <c r="AB48" s="19" t="e">
        <f>#REF!</f>
        <v>#REF!</v>
      </c>
      <c r="AC48" s="19" t="e">
        <f>'Reference Value Summary'!#REF!</f>
        <v>#REF!</v>
      </c>
      <c r="AD48" s="19" t="e">
        <f>'Reference Value Summary'!#REF!</f>
        <v>#REF!</v>
      </c>
      <c r="AE48" s="19" t="e">
        <f>'Reference Value Summary'!#REF!</f>
        <v>#REF!</v>
      </c>
      <c r="AF48" s="19" t="e">
        <f>'Reference Value Summary'!#REF!</f>
        <v>#REF!</v>
      </c>
      <c r="AG48" s="19" t="e">
        <f>'Reference Value Summary'!#REF!</f>
        <v>#REF!</v>
      </c>
      <c r="AH48" s="19" t="e">
        <f>'Reference Value Summary'!#REF!</f>
        <v>#REF!</v>
      </c>
      <c r="AI48" s="19" t="e">
        <f>'Reference Value Summary'!#REF!</f>
        <v>#REF!</v>
      </c>
      <c r="AJ48" s="19">
        <f>'Reference Value Summary'!$B$4</f>
        <v>0</v>
      </c>
      <c r="AK48" s="19">
        <f>'Reference Value Summary'!$B$5</f>
        <v>0</v>
      </c>
      <c r="AL48" s="19" t="str">
        <f>'Reference Value Summary'!$B$6</f>
        <v/>
      </c>
      <c r="AM48" s="24" t="s">
        <v>109</v>
      </c>
      <c r="AN48" s="24" t="s">
        <v>219</v>
      </c>
      <c r="AO48" s="24" t="s">
        <v>79</v>
      </c>
      <c r="AP48" s="19">
        <f>'(C) Comparison to Reference'!E77</f>
        <v>8.8999999999999996E-2</v>
      </c>
      <c r="AQ48" s="19">
        <f>'(C) Comparison to Reference'!F77</f>
        <v>0</v>
      </c>
      <c r="AR48" s="19" t="str">
        <f>'(C) Comparison to Reference'!M77</f>
        <v/>
      </c>
      <c r="AS48" s="19">
        <f>'(C) Comparison to Reference'!H77</f>
        <v>0</v>
      </c>
      <c r="AT48" s="19">
        <f>'(C) Comparison to Reference'!J77</f>
        <v>0</v>
      </c>
      <c r="AU48" s="19" t="str">
        <f>'(C) Comparison to Reference'!L77</f>
        <v/>
      </c>
      <c r="AV48" s="19" t="e">
        <f>#REF!</f>
        <v>#REF!</v>
      </c>
      <c r="AW48" s="19" t="e">
        <f>#REF!</f>
        <v>#REF!</v>
      </c>
      <c r="AX48" s="19" t="e">
        <f>#REF!</f>
        <v>#REF!</v>
      </c>
      <c r="AY48" s="19" t="e">
        <f>#REF!</f>
        <v>#REF!</v>
      </c>
      <c r="AZ48" s="19" t="e">
        <f>#REF!</f>
        <v>#REF!</v>
      </c>
      <c r="BA48" s="19" t="str">
        <f>VLOOKUP(AP48,Database!$G$2:$H$139,2,FALSE)</f>
        <v>ICE V3.0</v>
      </c>
    </row>
    <row r="49" spans="1:53" ht="30" x14ac:dyDescent="0.25">
      <c r="A49" s="19" t="e">
        <f t="shared" si="0"/>
        <v>#REF!</v>
      </c>
      <c r="B49" s="19" t="e">
        <f>#REF!</f>
        <v>#REF!</v>
      </c>
      <c r="C49" s="19" t="e">
        <f>#REF!</f>
        <v>#REF!</v>
      </c>
      <c r="D49" s="19" t="e">
        <f>#REF!</f>
        <v>#REF!</v>
      </c>
      <c r="E49" s="114" t="e">
        <f>#REF!</f>
        <v>#REF!</v>
      </c>
      <c r="F49" s="19" t="e">
        <f>#REF!</f>
        <v>#REF!</v>
      </c>
      <c r="G49" s="19" t="e">
        <f>#REF!</f>
        <v>#REF!</v>
      </c>
      <c r="H49" s="19" t="e">
        <f>#REF!</f>
        <v>#REF!</v>
      </c>
      <c r="I49" s="19" t="e">
        <f>#REF!</f>
        <v>#REF!</v>
      </c>
      <c r="J49" s="19" t="e">
        <f>#REF!</f>
        <v>#REF!</v>
      </c>
      <c r="K49" s="19" t="e">
        <f>#REF!</f>
        <v>#REF!</v>
      </c>
      <c r="L49" s="19" t="e">
        <f>#REF!</f>
        <v>#REF!</v>
      </c>
      <c r="M49" s="19" t="e">
        <f>#REF!</f>
        <v>#REF!</v>
      </c>
      <c r="N49" s="19" t="e">
        <f>#REF!</f>
        <v>#REF!</v>
      </c>
      <c r="O49" s="19" t="e">
        <f>#REF!</f>
        <v>#REF!</v>
      </c>
      <c r="P49" s="19" t="e">
        <f>#REF!</f>
        <v>#REF!</v>
      </c>
      <c r="Q49" s="19" t="e">
        <f>#REF!</f>
        <v>#REF!</v>
      </c>
      <c r="R49" s="19" t="e">
        <f>#REF!</f>
        <v>#REF!</v>
      </c>
      <c r="S49" s="19" t="e">
        <f>#REF!</f>
        <v>#REF!</v>
      </c>
      <c r="T49" s="19" t="e">
        <f>#REF!</f>
        <v>#REF!</v>
      </c>
      <c r="U49" s="19" t="e">
        <f>#REF!</f>
        <v>#REF!</v>
      </c>
      <c r="V49" s="19" t="e">
        <f>#REF!</f>
        <v>#REF!</v>
      </c>
      <c r="W49" s="19" t="e">
        <f>#REF!</f>
        <v>#REF!</v>
      </c>
      <c r="X49" s="19" t="e">
        <f>#REF!</f>
        <v>#REF!</v>
      </c>
      <c r="Y49" s="19" t="e">
        <f>#REF!</f>
        <v>#REF!</v>
      </c>
      <c r="Z49" s="19" t="e">
        <f>#REF!</f>
        <v>#REF!</v>
      </c>
      <c r="AA49" s="19" t="e">
        <f>#REF!</f>
        <v>#REF!</v>
      </c>
      <c r="AB49" s="19" t="e">
        <f>#REF!</f>
        <v>#REF!</v>
      </c>
      <c r="AC49" s="19" t="e">
        <f>'Reference Value Summary'!#REF!</f>
        <v>#REF!</v>
      </c>
      <c r="AD49" s="19" t="e">
        <f>'Reference Value Summary'!#REF!</f>
        <v>#REF!</v>
      </c>
      <c r="AE49" s="19" t="e">
        <f>'Reference Value Summary'!#REF!</f>
        <v>#REF!</v>
      </c>
      <c r="AF49" s="19" t="e">
        <f>'Reference Value Summary'!#REF!</f>
        <v>#REF!</v>
      </c>
      <c r="AG49" s="19" t="e">
        <f>'Reference Value Summary'!#REF!</f>
        <v>#REF!</v>
      </c>
      <c r="AH49" s="19" t="e">
        <f>'Reference Value Summary'!#REF!</f>
        <v>#REF!</v>
      </c>
      <c r="AI49" s="19" t="e">
        <f>'Reference Value Summary'!#REF!</f>
        <v>#REF!</v>
      </c>
      <c r="AJ49" s="19">
        <f>'Reference Value Summary'!$B$4</f>
        <v>0</v>
      </c>
      <c r="AK49" s="19">
        <f>'Reference Value Summary'!$B$5</f>
        <v>0</v>
      </c>
      <c r="AL49" s="19" t="str">
        <f>'Reference Value Summary'!$B$6</f>
        <v/>
      </c>
      <c r="AM49" s="24" t="s">
        <v>109</v>
      </c>
      <c r="AN49" s="24" t="s">
        <v>219</v>
      </c>
      <c r="AO49" s="24" t="s">
        <v>80</v>
      </c>
      <c r="AP49" s="19">
        <f>'(C) Comparison to Reference'!E78</f>
        <v>9.5000000000000001E-2</v>
      </c>
      <c r="AQ49" s="19">
        <f>'(C) Comparison to Reference'!F78</f>
        <v>0</v>
      </c>
      <c r="AR49" s="19" t="str">
        <f>'(C) Comparison to Reference'!M78</f>
        <v/>
      </c>
      <c r="AS49" s="19">
        <f>'(C) Comparison to Reference'!H78</f>
        <v>0</v>
      </c>
      <c r="AT49" s="19">
        <f>'(C) Comparison to Reference'!J78</f>
        <v>0</v>
      </c>
      <c r="AU49" s="19" t="str">
        <f>'(C) Comparison to Reference'!L78</f>
        <v/>
      </c>
      <c r="AV49" s="19" t="e">
        <f>#REF!</f>
        <v>#REF!</v>
      </c>
      <c r="AW49" s="19" t="e">
        <f>#REF!</f>
        <v>#REF!</v>
      </c>
      <c r="AX49" s="19" t="e">
        <f>#REF!</f>
        <v>#REF!</v>
      </c>
      <c r="AY49" s="19" t="e">
        <f>#REF!</f>
        <v>#REF!</v>
      </c>
      <c r="AZ49" s="19" t="e">
        <f>#REF!</f>
        <v>#REF!</v>
      </c>
      <c r="BA49" s="19" t="str">
        <f>VLOOKUP(AP49,Database!$G$2:$H$139,2,FALSE)</f>
        <v>ICE V3.0</v>
      </c>
    </row>
    <row r="50" spans="1:53" ht="30" x14ac:dyDescent="0.25">
      <c r="A50" s="19" t="e">
        <f t="shared" si="0"/>
        <v>#REF!</v>
      </c>
      <c r="B50" s="19" t="e">
        <f>#REF!</f>
        <v>#REF!</v>
      </c>
      <c r="C50" s="19" t="e">
        <f>#REF!</f>
        <v>#REF!</v>
      </c>
      <c r="D50" s="19" t="e">
        <f>#REF!</f>
        <v>#REF!</v>
      </c>
      <c r="E50" s="114" t="e">
        <f>#REF!</f>
        <v>#REF!</v>
      </c>
      <c r="F50" s="19" t="e">
        <f>#REF!</f>
        <v>#REF!</v>
      </c>
      <c r="G50" s="19" t="e">
        <f>#REF!</f>
        <v>#REF!</v>
      </c>
      <c r="H50" s="19" t="e">
        <f>#REF!</f>
        <v>#REF!</v>
      </c>
      <c r="I50" s="19" t="e">
        <f>#REF!</f>
        <v>#REF!</v>
      </c>
      <c r="J50" s="19" t="e">
        <f>#REF!</f>
        <v>#REF!</v>
      </c>
      <c r="K50" s="19" t="e">
        <f>#REF!</f>
        <v>#REF!</v>
      </c>
      <c r="L50" s="19" t="e">
        <f>#REF!</f>
        <v>#REF!</v>
      </c>
      <c r="M50" s="19" t="e">
        <f>#REF!</f>
        <v>#REF!</v>
      </c>
      <c r="N50" s="19" t="e">
        <f>#REF!</f>
        <v>#REF!</v>
      </c>
      <c r="O50" s="19" t="e">
        <f>#REF!</f>
        <v>#REF!</v>
      </c>
      <c r="P50" s="19" t="e">
        <f>#REF!</f>
        <v>#REF!</v>
      </c>
      <c r="Q50" s="19" t="e">
        <f>#REF!</f>
        <v>#REF!</v>
      </c>
      <c r="R50" s="19" t="e">
        <f>#REF!</f>
        <v>#REF!</v>
      </c>
      <c r="S50" s="19" t="e">
        <f>#REF!</f>
        <v>#REF!</v>
      </c>
      <c r="T50" s="19" t="e">
        <f>#REF!</f>
        <v>#REF!</v>
      </c>
      <c r="U50" s="19" t="e">
        <f>#REF!</f>
        <v>#REF!</v>
      </c>
      <c r="V50" s="19" t="e">
        <f>#REF!</f>
        <v>#REF!</v>
      </c>
      <c r="W50" s="19" t="e">
        <f>#REF!</f>
        <v>#REF!</v>
      </c>
      <c r="X50" s="19" t="e">
        <f>#REF!</f>
        <v>#REF!</v>
      </c>
      <c r="Y50" s="19" t="e">
        <f>#REF!</f>
        <v>#REF!</v>
      </c>
      <c r="Z50" s="19" t="e">
        <f>#REF!</f>
        <v>#REF!</v>
      </c>
      <c r="AA50" s="19" t="e">
        <f>#REF!</f>
        <v>#REF!</v>
      </c>
      <c r="AB50" s="19" t="e">
        <f>#REF!</f>
        <v>#REF!</v>
      </c>
      <c r="AC50" s="19" t="e">
        <f>'Reference Value Summary'!#REF!</f>
        <v>#REF!</v>
      </c>
      <c r="AD50" s="19" t="e">
        <f>'Reference Value Summary'!#REF!</f>
        <v>#REF!</v>
      </c>
      <c r="AE50" s="19" t="e">
        <f>'Reference Value Summary'!#REF!</f>
        <v>#REF!</v>
      </c>
      <c r="AF50" s="19" t="e">
        <f>'Reference Value Summary'!#REF!</f>
        <v>#REF!</v>
      </c>
      <c r="AG50" s="19" t="e">
        <f>'Reference Value Summary'!#REF!</f>
        <v>#REF!</v>
      </c>
      <c r="AH50" s="19" t="e">
        <f>'Reference Value Summary'!#REF!</f>
        <v>#REF!</v>
      </c>
      <c r="AI50" s="19" t="e">
        <f>'Reference Value Summary'!#REF!</f>
        <v>#REF!</v>
      </c>
      <c r="AJ50" s="19">
        <f>'Reference Value Summary'!$B$4</f>
        <v>0</v>
      </c>
      <c r="AK50" s="19">
        <f>'Reference Value Summary'!$B$5</f>
        <v>0</v>
      </c>
      <c r="AL50" s="19" t="str">
        <f>'Reference Value Summary'!$B$6</f>
        <v/>
      </c>
      <c r="AM50" s="24" t="s">
        <v>109</v>
      </c>
      <c r="AN50" s="24" t="s">
        <v>219</v>
      </c>
      <c r="AO50" s="24" t="s">
        <v>81</v>
      </c>
      <c r="AP50" s="19">
        <f>'(C) Comparison to Reference'!E79</f>
        <v>0.10199999999999999</v>
      </c>
      <c r="AQ50" s="19">
        <f>'(C) Comparison to Reference'!F79</f>
        <v>0</v>
      </c>
      <c r="AR50" s="19" t="str">
        <f>'(C) Comparison to Reference'!M79</f>
        <v/>
      </c>
      <c r="AS50" s="19">
        <f>'(C) Comparison to Reference'!H79</f>
        <v>0</v>
      </c>
      <c r="AT50" s="19">
        <f>'(C) Comparison to Reference'!J79</f>
        <v>0</v>
      </c>
      <c r="AU50" s="19" t="str">
        <f>'(C) Comparison to Reference'!L79</f>
        <v/>
      </c>
      <c r="AV50" s="19" t="e">
        <f>#REF!</f>
        <v>#REF!</v>
      </c>
      <c r="AW50" s="19" t="e">
        <f>#REF!</f>
        <v>#REF!</v>
      </c>
      <c r="AX50" s="19" t="e">
        <f>#REF!</f>
        <v>#REF!</v>
      </c>
      <c r="AY50" s="19" t="e">
        <f>#REF!</f>
        <v>#REF!</v>
      </c>
      <c r="AZ50" s="19" t="e">
        <f>#REF!</f>
        <v>#REF!</v>
      </c>
      <c r="BA50" s="19" t="str">
        <f>VLOOKUP(AP50,Database!$G$2:$H$139,2,FALSE)</f>
        <v>ICE V3.0</v>
      </c>
    </row>
    <row r="51" spans="1:53" ht="30" x14ac:dyDescent="0.25">
      <c r="A51" s="19" t="e">
        <f t="shared" si="0"/>
        <v>#REF!</v>
      </c>
      <c r="B51" s="19" t="e">
        <f>#REF!</f>
        <v>#REF!</v>
      </c>
      <c r="C51" s="19" t="e">
        <f>#REF!</f>
        <v>#REF!</v>
      </c>
      <c r="D51" s="19" t="e">
        <f>#REF!</f>
        <v>#REF!</v>
      </c>
      <c r="E51" s="114" t="e">
        <f>#REF!</f>
        <v>#REF!</v>
      </c>
      <c r="F51" s="19" t="e">
        <f>#REF!</f>
        <v>#REF!</v>
      </c>
      <c r="G51" s="19" t="e">
        <f>#REF!</f>
        <v>#REF!</v>
      </c>
      <c r="H51" s="19" t="e">
        <f>#REF!</f>
        <v>#REF!</v>
      </c>
      <c r="I51" s="19" t="e">
        <f>#REF!</f>
        <v>#REF!</v>
      </c>
      <c r="J51" s="19" t="e">
        <f>#REF!</f>
        <v>#REF!</v>
      </c>
      <c r="K51" s="19" t="e">
        <f>#REF!</f>
        <v>#REF!</v>
      </c>
      <c r="L51" s="19" t="e">
        <f>#REF!</f>
        <v>#REF!</v>
      </c>
      <c r="M51" s="19" t="e">
        <f>#REF!</f>
        <v>#REF!</v>
      </c>
      <c r="N51" s="19" t="e">
        <f>#REF!</f>
        <v>#REF!</v>
      </c>
      <c r="O51" s="19" t="e">
        <f>#REF!</f>
        <v>#REF!</v>
      </c>
      <c r="P51" s="19" t="e">
        <f>#REF!</f>
        <v>#REF!</v>
      </c>
      <c r="Q51" s="19" t="e">
        <f>#REF!</f>
        <v>#REF!</v>
      </c>
      <c r="R51" s="19" t="e">
        <f>#REF!</f>
        <v>#REF!</v>
      </c>
      <c r="S51" s="19" t="e">
        <f>#REF!</f>
        <v>#REF!</v>
      </c>
      <c r="T51" s="19" t="e">
        <f>#REF!</f>
        <v>#REF!</v>
      </c>
      <c r="U51" s="19" t="e">
        <f>#REF!</f>
        <v>#REF!</v>
      </c>
      <c r="V51" s="19" t="e">
        <f>#REF!</f>
        <v>#REF!</v>
      </c>
      <c r="W51" s="19" t="e">
        <f>#REF!</f>
        <v>#REF!</v>
      </c>
      <c r="X51" s="19" t="e">
        <f>#REF!</f>
        <v>#REF!</v>
      </c>
      <c r="Y51" s="19" t="e">
        <f>#REF!</f>
        <v>#REF!</v>
      </c>
      <c r="Z51" s="19" t="e">
        <f>#REF!</f>
        <v>#REF!</v>
      </c>
      <c r="AA51" s="19" t="e">
        <f>#REF!</f>
        <v>#REF!</v>
      </c>
      <c r="AB51" s="19" t="e">
        <f>#REF!</f>
        <v>#REF!</v>
      </c>
      <c r="AC51" s="19" t="e">
        <f>'Reference Value Summary'!#REF!</f>
        <v>#REF!</v>
      </c>
      <c r="AD51" s="19" t="e">
        <f>'Reference Value Summary'!#REF!</f>
        <v>#REF!</v>
      </c>
      <c r="AE51" s="19" t="e">
        <f>'Reference Value Summary'!#REF!</f>
        <v>#REF!</v>
      </c>
      <c r="AF51" s="19" t="e">
        <f>'Reference Value Summary'!#REF!</f>
        <v>#REF!</v>
      </c>
      <c r="AG51" s="19" t="e">
        <f>'Reference Value Summary'!#REF!</f>
        <v>#REF!</v>
      </c>
      <c r="AH51" s="19" t="e">
        <f>'Reference Value Summary'!#REF!</f>
        <v>#REF!</v>
      </c>
      <c r="AI51" s="19" t="e">
        <f>'Reference Value Summary'!#REF!</f>
        <v>#REF!</v>
      </c>
      <c r="AJ51" s="19">
        <f>'Reference Value Summary'!$B$4</f>
        <v>0</v>
      </c>
      <c r="AK51" s="19">
        <f>'Reference Value Summary'!$B$5</f>
        <v>0</v>
      </c>
      <c r="AL51" s="19" t="str">
        <f>'Reference Value Summary'!$B$6</f>
        <v/>
      </c>
      <c r="AM51" s="24" t="s">
        <v>109</v>
      </c>
      <c r="AN51" s="24" t="s">
        <v>219</v>
      </c>
      <c r="AO51" s="24" t="s">
        <v>82</v>
      </c>
      <c r="AP51" s="19">
        <f>'(C) Comparison to Reference'!E80</f>
        <v>0.115</v>
      </c>
      <c r="AQ51" s="19">
        <f>'(C) Comparison to Reference'!F80</f>
        <v>0</v>
      </c>
      <c r="AR51" s="19" t="str">
        <f>'(C) Comparison to Reference'!M80</f>
        <v/>
      </c>
      <c r="AS51" s="19">
        <f>'(C) Comparison to Reference'!H80</f>
        <v>0</v>
      </c>
      <c r="AT51" s="19">
        <f>'(C) Comparison to Reference'!J80</f>
        <v>0</v>
      </c>
      <c r="AU51" s="19" t="str">
        <f>'(C) Comparison to Reference'!L80</f>
        <v/>
      </c>
      <c r="AV51" s="19" t="e">
        <f>#REF!</f>
        <v>#REF!</v>
      </c>
      <c r="AW51" s="19" t="e">
        <f>#REF!</f>
        <v>#REF!</v>
      </c>
      <c r="AX51" s="19" t="e">
        <f>#REF!</f>
        <v>#REF!</v>
      </c>
      <c r="AY51" s="19" t="e">
        <f>#REF!</f>
        <v>#REF!</v>
      </c>
      <c r="AZ51" s="19" t="e">
        <f>#REF!</f>
        <v>#REF!</v>
      </c>
      <c r="BA51" s="19" t="str">
        <f>VLOOKUP(AP51,Database!$G$2:$H$139,2,FALSE)</f>
        <v>ICE V2.0</v>
      </c>
    </row>
    <row r="52" spans="1:53" ht="30" x14ac:dyDescent="0.25">
      <c r="A52" s="19" t="e">
        <f t="shared" si="0"/>
        <v>#REF!</v>
      </c>
      <c r="B52" s="19" t="e">
        <f>#REF!</f>
        <v>#REF!</v>
      </c>
      <c r="C52" s="19" t="e">
        <f>#REF!</f>
        <v>#REF!</v>
      </c>
      <c r="D52" s="19" t="e">
        <f>#REF!</f>
        <v>#REF!</v>
      </c>
      <c r="E52" s="114" t="e">
        <f>#REF!</f>
        <v>#REF!</v>
      </c>
      <c r="F52" s="19" t="e">
        <f>#REF!</f>
        <v>#REF!</v>
      </c>
      <c r="G52" s="19" t="e">
        <f>#REF!</f>
        <v>#REF!</v>
      </c>
      <c r="H52" s="19" t="e">
        <f>#REF!</f>
        <v>#REF!</v>
      </c>
      <c r="I52" s="19" t="e">
        <f>#REF!</f>
        <v>#REF!</v>
      </c>
      <c r="J52" s="19" t="e">
        <f>#REF!</f>
        <v>#REF!</v>
      </c>
      <c r="K52" s="19" t="e">
        <f>#REF!</f>
        <v>#REF!</v>
      </c>
      <c r="L52" s="19" t="e">
        <f>#REF!</f>
        <v>#REF!</v>
      </c>
      <c r="M52" s="19" t="e">
        <f>#REF!</f>
        <v>#REF!</v>
      </c>
      <c r="N52" s="19" t="e">
        <f>#REF!</f>
        <v>#REF!</v>
      </c>
      <c r="O52" s="19" t="e">
        <f>#REF!</f>
        <v>#REF!</v>
      </c>
      <c r="P52" s="19" t="e">
        <f>#REF!</f>
        <v>#REF!</v>
      </c>
      <c r="Q52" s="19" t="e">
        <f>#REF!</f>
        <v>#REF!</v>
      </c>
      <c r="R52" s="19" t="e">
        <f>#REF!</f>
        <v>#REF!</v>
      </c>
      <c r="S52" s="19" t="e">
        <f>#REF!</f>
        <v>#REF!</v>
      </c>
      <c r="T52" s="19" t="e">
        <f>#REF!</f>
        <v>#REF!</v>
      </c>
      <c r="U52" s="19" t="e">
        <f>#REF!</f>
        <v>#REF!</v>
      </c>
      <c r="V52" s="19" t="e">
        <f>#REF!</f>
        <v>#REF!</v>
      </c>
      <c r="W52" s="19" t="e">
        <f>#REF!</f>
        <v>#REF!</v>
      </c>
      <c r="X52" s="19" t="e">
        <f>#REF!</f>
        <v>#REF!</v>
      </c>
      <c r="Y52" s="19" t="e">
        <f>#REF!</f>
        <v>#REF!</v>
      </c>
      <c r="Z52" s="19" t="e">
        <f>#REF!</f>
        <v>#REF!</v>
      </c>
      <c r="AA52" s="19" t="e">
        <f>#REF!</f>
        <v>#REF!</v>
      </c>
      <c r="AB52" s="19" t="e">
        <f>#REF!</f>
        <v>#REF!</v>
      </c>
      <c r="AC52" s="19" t="e">
        <f>'Reference Value Summary'!#REF!</f>
        <v>#REF!</v>
      </c>
      <c r="AD52" s="19" t="e">
        <f>'Reference Value Summary'!#REF!</f>
        <v>#REF!</v>
      </c>
      <c r="AE52" s="19" t="e">
        <f>'Reference Value Summary'!#REF!</f>
        <v>#REF!</v>
      </c>
      <c r="AF52" s="19" t="e">
        <f>'Reference Value Summary'!#REF!</f>
        <v>#REF!</v>
      </c>
      <c r="AG52" s="19" t="e">
        <f>'Reference Value Summary'!#REF!</f>
        <v>#REF!</v>
      </c>
      <c r="AH52" s="19" t="e">
        <f>'Reference Value Summary'!#REF!</f>
        <v>#REF!</v>
      </c>
      <c r="AI52" s="19" t="e">
        <f>'Reference Value Summary'!#REF!</f>
        <v>#REF!</v>
      </c>
      <c r="AJ52" s="19">
        <f>'Reference Value Summary'!$B$4</f>
        <v>0</v>
      </c>
      <c r="AK52" s="19">
        <f>'Reference Value Summary'!$B$5</f>
        <v>0</v>
      </c>
      <c r="AL52" s="19" t="str">
        <f>'Reference Value Summary'!$B$6</f>
        <v/>
      </c>
      <c r="AM52" s="24" t="s">
        <v>109</v>
      </c>
      <c r="AN52" s="24" t="s">
        <v>121</v>
      </c>
      <c r="AO52" s="24" t="s">
        <v>77</v>
      </c>
      <c r="AP52" s="19">
        <f>'(C) Comparison to Reference'!E82</f>
        <v>0.13900000000000001</v>
      </c>
      <c r="AQ52" s="19">
        <f>'(C) Comparison to Reference'!F82</f>
        <v>0</v>
      </c>
      <c r="AR52" s="19" t="str">
        <f>'(C) Comparison to Reference'!M82</f>
        <v/>
      </c>
      <c r="AS52" s="19">
        <f>'(C) Comparison to Reference'!H82</f>
        <v>0</v>
      </c>
      <c r="AT52" s="19">
        <f>'(C) Comparison to Reference'!J82</f>
        <v>0</v>
      </c>
      <c r="AU52" s="19" t="str">
        <f>'(C) Comparison to Reference'!L82</f>
        <v/>
      </c>
      <c r="AV52" s="19" t="e">
        <f>#REF!</f>
        <v>#REF!</v>
      </c>
      <c r="AW52" s="19" t="e">
        <f>#REF!</f>
        <v>#REF!</v>
      </c>
      <c r="AX52" s="19" t="e">
        <f>#REF!</f>
        <v>#REF!</v>
      </c>
      <c r="AY52" s="19" t="e">
        <f>#REF!</f>
        <v>#REF!</v>
      </c>
      <c r="AZ52" s="19" t="e">
        <f>#REF!</f>
        <v>#REF!</v>
      </c>
      <c r="BA52" s="19" t="str">
        <f>VLOOKUP(AP52,Database!$G$2:$H$139,2,FALSE)</f>
        <v>ICE V3.0</v>
      </c>
    </row>
    <row r="53" spans="1:53" ht="30" x14ac:dyDescent="0.25">
      <c r="A53" s="19" t="e">
        <f t="shared" si="0"/>
        <v>#REF!</v>
      </c>
      <c r="B53" s="19" t="e">
        <f>#REF!</f>
        <v>#REF!</v>
      </c>
      <c r="C53" s="19" t="e">
        <f>#REF!</f>
        <v>#REF!</v>
      </c>
      <c r="D53" s="19" t="e">
        <f>#REF!</f>
        <v>#REF!</v>
      </c>
      <c r="E53" s="114" t="e">
        <f>#REF!</f>
        <v>#REF!</v>
      </c>
      <c r="F53" s="19" t="e">
        <f>#REF!</f>
        <v>#REF!</v>
      </c>
      <c r="G53" s="19" t="e">
        <f>#REF!</f>
        <v>#REF!</v>
      </c>
      <c r="H53" s="19" t="e">
        <f>#REF!</f>
        <v>#REF!</v>
      </c>
      <c r="I53" s="19" t="e">
        <f>#REF!</f>
        <v>#REF!</v>
      </c>
      <c r="J53" s="19" t="e">
        <f>#REF!</f>
        <v>#REF!</v>
      </c>
      <c r="K53" s="19" t="e">
        <f>#REF!</f>
        <v>#REF!</v>
      </c>
      <c r="L53" s="19" t="e">
        <f>#REF!</f>
        <v>#REF!</v>
      </c>
      <c r="M53" s="19" t="e">
        <f>#REF!</f>
        <v>#REF!</v>
      </c>
      <c r="N53" s="19" t="e">
        <f>#REF!</f>
        <v>#REF!</v>
      </c>
      <c r="O53" s="19" t="e">
        <f>#REF!</f>
        <v>#REF!</v>
      </c>
      <c r="P53" s="19" t="e">
        <f>#REF!</f>
        <v>#REF!</v>
      </c>
      <c r="Q53" s="19" t="e">
        <f>#REF!</f>
        <v>#REF!</v>
      </c>
      <c r="R53" s="19" t="e">
        <f>#REF!</f>
        <v>#REF!</v>
      </c>
      <c r="S53" s="19" t="e">
        <f>#REF!</f>
        <v>#REF!</v>
      </c>
      <c r="T53" s="19" t="e">
        <f>#REF!</f>
        <v>#REF!</v>
      </c>
      <c r="U53" s="19" t="e">
        <f>#REF!</f>
        <v>#REF!</v>
      </c>
      <c r="V53" s="19" t="e">
        <f>#REF!</f>
        <v>#REF!</v>
      </c>
      <c r="W53" s="19" t="e">
        <f>#REF!</f>
        <v>#REF!</v>
      </c>
      <c r="X53" s="19" t="e">
        <f>#REF!</f>
        <v>#REF!</v>
      </c>
      <c r="Y53" s="19" t="e">
        <f>#REF!</f>
        <v>#REF!</v>
      </c>
      <c r="Z53" s="19" t="e">
        <f>#REF!</f>
        <v>#REF!</v>
      </c>
      <c r="AA53" s="19" t="e">
        <f>#REF!</f>
        <v>#REF!</v>
      </c>
      <c r="AB53" s="19" t="e">
        <f>#REF!</f>
        <v>#REF!</v>
      </c>
      <c r="AC53" s="19" t="e">
        <f>'Reference Value Summary'!#REF!</f>
        <v>#REF!</v>
      </c>
      <c r="AD53" s="19" t="e">
        <f>'Reference Value Summary'!#REF!</f>
        <v>#REF!</v>
      </c>
      <c r="AE53" s="19" t="e">
        <f>'Reference Value Summary'!#REF!</f>
        <v>#REF!</v>
      </c>
      <c r="AF53" s="19" t="e">
        <f>'Reference Value Summary'!#REF!</f>
        <v>#REF!</v>
      </c>
      <c r="AG53" s="19" t="e">
        <f>'Reference Value Summary'!#REF!</f>
        <v>#REF!</v>
      </c>
      <c r="AH53" s="19" t="e">
        <f>'Reference Value Summary'!#REF!</f>
        <v>#REF!</v>
      </c>
      <c r="AI53" s="19" t="e">
        <f>'Reference Value Summary'!#REF!</f>
        <v>#REF!</v>
      </c>
      <c r="AJ53" s="19">
        <f>'Reference Value Summary'!$B$4</f>
        <v>0</v>
      </c>
      <c r="AK53" s="19">
        <f>'Reference Value Summary'!$B$5</f>
        <v>0</v>
      </c>
      <c r="AL53" s="19" t="str">
        <f>'Reference Value Summary'!$B$6</f>
        <v/>
      </c>
      <c r="AM53" s="24" t="s">
        <v>109</v>
      </c>
      <c r="AN53" s="24" t="s">
        <v>121</v>
      </c>
      <c r="AO53" s="24" t="s">
        <v>84</v>
      </c>
      <c r="AP53" s="19">
        <f>'(C) Comparison to Reference'!E83</f>
        <v>0.14699999999999999</v>
      </c>
      <c r="AQ53" s="19">
        <f>'(C) Comparison to Reference'!F83</f>
        <v>0</v>
      </c>
      <c r="AR53" s="19" t="str">
        <f>'(C) Comparison to Reference'!M83</f>
        <v/>
      </c>
      <c r="AS53" s="19">
        <f>'(C) Comparison to Reference'!H83</f>
        <v>0</v>
      </c>
      <c r="AT53" s="19">
        <f>'(C) Comparison to Reference'!J83</f>
        <v>0</v>
      </c>
      <c r="AU53" s="19" t="str">
        <f>'(C) Comparison to Reference'!L83</f>
        <v/>
      </c>
      <c r="AV53" s="19" t="e">
        <f>#REF!</f>
        <v>#REF!</v>
      </c>
      <c r="AW53" s="19" t="e">
        <f>#REF!</f>
        <v>#REF!</v>
      </c>
      <c r="AX53" s="19" t="e">
        <f>#REF!</f>
        <v>#REF!</v>
      </c>
      <c r="AY53" s="19" t="e">
        <f>#REF!</f>
        <v>#REF!</v>
      </c>
      <c r="AZ53" s="19" t="e">
        <f>#REF!</f>
        <v>#REF!</v>
      </c>
      <c r="BA53" s="19" t="str">
        <f>VLOOKUP(AP53,Database!$G$2:$H$139,2,FALSE)</f>
        <v>ICE V3.0</v>
      </c>
    </row>
    <row r="54" spans="1:53" ht="30" x14ac:dyDescent="0.25">
      <c r="A54" s="19" t="e">
        <f t="shared" si="0"/>
        <v>#REF!</v>
      </c>
      <c r="B54" s="19" t="e">
        <f>#REF!</f>
        <v>#REF!</v>
      </c>
      <c r="C54" s="19" t="e">
        <f>#REF!</f>
        <v>#REF!</v>
      </c>
      <c r="D54" s="19" t="e">
        <f>#REF!</f>
        <v>#REF!</v>
      </c>
      <c r="E54" s="114" t="e">
        <f>#REF!</f>
        <v>#REF!</v>
      </c>
      <c r="F54" s="19" t="e">
        <f>#REF!</f>
        <v>#REF!</v>
      </c>
      <c r="G54" s="19" t="e">
        <f>#REF!</f>
        <v>#REF!</v>
      </c>
      <c r="H54" s="19" t="e">
        <f>#REF!</f>
        <v>#REF!</v>
      </c>
      <c r="I54" s="19" t="e">
        <f>#REF!</f>
        <v>#REF!</v>
      </c>
      <c r="J54" s="19" t="e">
        <f>#REF!</f>
        <v>#REF!</v>
      </c>
      <c r="K54" s="19" t="e">
        <f>#REF!</f>
        <v>#REF!</v>
      </c>
      <c r="L54" s="19" t="e">
        <f>#REF!</f>
        <v>#REF!</v>
      </c>
      <c r="M54" s="19" t="e">
        <f>#REF!</f>
        <v>#REF!</v>
      </c>
      <c r="N54" s="19" t="e">
        <f>#REF!</f>
        <v>#REF!</v>
      </c>
      <c r="O54" s="19" t="e">
        <f>#REF!</f>
        <v>#REF!</v>
      </c>
      <c r="P54" s="19" t="e">
        <f>#REF!</f>
        <v>#REF!</v>
      </c>
      <c r="Q54" s="19" t="e">
        <f>#REF!</f>
        <v>#REF!</v>
      </c>
      <c r="R54" s="19" t="e">
        <f>#REF!</f>
        <v>#REF!</v>
      </c>
      <c r="S54" s="19" t="e">
        <f>#REF!</f>
        <v>#REF!</v>
      </c>
      <c r="T54" s="19" t="e">
        <f>#REF!</f>
        <v>#REF!</v>
      </c>
      <c r="U54" s="19" t="e">
        <f>#REF!</f>
        <v>#REF!</v>
      </c>
      <c r="V54" s="19" t="e">
        <f>#REF!</f>
        <v>#REF!</v>
      </c>
      <c r="W54" s="19" t="e">
        <f>#REF!</f>
        <v>#REF!</v>
      </c>
      <c r="X54" s="19" t="e">
        <f>#REF!</f>
        <v>#REF!</v>
      </c>
      <c r="Y54" s="19" t="e">
        <f>#REF!</f>
        <v>#REF!</v>
      </c>
      <c r="Z54" s="19" t="e">
        <f>#REF!</f>
        <v>#REF!</v>
      </c>
      <c r="AA54" s="19" t="e">
        <f>#REF!</f>
        <v>#REF!</v>
      </c>
      <c r="AB54" s="19" t="e">
        <f>#REF!</f>
        <v>#REF!</v>
      </c>
      <c r="AC54" s="19" t="e">
        <f>'Reference Value Summary'!#REF!</f>
        <v>#REF!</v>
      </c>
      <c r="AD54" s="19" t="e">
        <f>'Reference Value Summary'!#REF!</f>
        <v>#REF!</v>
      </c>
      <c r="AE54" s="19" t="e">
        <f>'Reference Value Summary'!#REF!</f>
        <v>#REF!</v>
      </c>
      <c r="AF54" s="19" t="e">
        <f>'Reference Value Summary'!#REF!</f>
        <v>#REF!</v>
      </c>
      <c r="AG54" s="19" t="e">
        <f>'Reference Value Summary'!#REF!</f>
        <v>#REF!</v>
      </c>
      <c r="AH54" s="19" t="e">
        <f>'Reference Value Summary'!#REF!</f>
        <v>#REF!</v>
      </c>
      <c r="AI54" s="19" t="e">
        <f>'Reference Value Summary'!#REF!</f>
        <v>#REF!</v>
      </c>
      <c r="AJ54" s="19">
        <f>'Reference Value Summary'!$B$4</f>
        <v>0</v>
      </c>
      <c r="AK54" s="19">
        <f>'Reference Value Summary'!$B$5</f>
        <v>0</v>
      </c>
      <c r="AL54" s="19" t="str">
        <f>'Reference Value Summary'!$B$6</f>
        <v/>
      </c>
      <c r="AM54" s="24" t="s">
        <v>109</v>
      </c>
      <c r="AN54" s="24" t="s">
        <v>121</v>
      </c>
      <c r="AO54" s="24" t="s">
        <v>79</v>
      </c>
      <c r="AP54" s="19">
        <f>'(C) Comparison to Reference'!E84</f>
        <v>0.16800000000000001</v>
      </c>
      <c r="AQ54" s="19">
        <f>'(C) Comparison to Reference'!F84</f>
        <v>0</v>
      </c>
      <c r="AR54" s="19" t="str">
        <f>'(C) Comparison to Reference'!M84</f>
        <v/>
      </c>
      <c r="AS54" s="19">
        <f>'(C) Comparison to Reference'!H84</f>
        <v>0</v>
      </c>
      <c r="AT54" s="19">
        <f>'(C) Comparison to Reference'!J84</f>
        <v>0</v>
      </c>
      <c r="AU54" s="19" t="str">
        <f>'(C) Comparison to Reference'!L84</f>
        <v/>
      </c>
      <c r="AV54" s="19" t="e">
        <f>#REF!</f>
        <v>#REF!</v>
      </c>
      <c r="AW54" s="19" t="e">
        <f>#REF!</f>
        <v>#REF!</v>
      </c>
      <c r="AX54" s="19" t="e">
        <f>#REF!</f>
        <v>#REF!</v>
      </c>
      <c r="AY54" s="19" t="e">
        <f>#REF!</f>
        <v>#REF!</v>
      </c>
      <c r="AZ54" s="19" t="e">
        <f>#REF!</f>
        <v>#REF!</v>
      </c>
      <c r="BA54" s="19" t="str">
        <f>VLOOKUP(AP54,Database!$G$2:$H$139,2,FALSE)</f>
        <v>ICE V3.0</v>
      </c>
    </row>
    <row r="55" spans="1:53" ht="30" x14ac:dyDescent="0.25">
      <c r="A55" s="19" t="e">
        <f t="shared" si="0"/>
        <v>#REF!</v>
      </c>
      <c r="B55" s="19" t="e">
        <f>#REF!</f>
        <v>#REF!</v>
      </c>
      <c r="C55" s="19" t="e">
        <f>#REF!</f>
        <v>#REF!</v>
      </c>
      <c r="D55" s="19" t="e">
        <f>#REF!</f>
        <v>#REF!</v>
      </c>
      <c r="E55" s="114" t="e">
        <f>#REF!</f>
        <v>#REF!</v>
      </c>
      <c r="F55" s="19" t="e">
        <f>#REF!</f>
        <v>#REF!</v>
      </c>
      <c r="G55" s="19" t="e">
        <f>#REF!</f>
        <v>#REF!</v>
      </c>
      <c r="H55" s="19" t="e">
        <f>#REF!</f>
        <v>#REF!</v>
      </c>
      <c r="I55" s="19" t="e">
        <f>#REF!</f>
        <v>#REF!</v>
      </c>
      <c r="J55" s="19" t="e">
        <f>#REF!</f>
        <v>#REF!</v>
      </c>
      <c r="K55" s="19" t="e">
        <f>#REF!</f>
        <v>#REF!</v>
      </c>
      <c r="L55" s="19" t="e">
        <f>#REF!</f>
        <v>#REF!</v>
      </c>
      <c r="M55" s="19" t="e">
        <f>#REF!</f>
        <v>#REF!</v>
      </c>
      <c r="N55" s="19" t="e">
        <f>#REF!</f>
        <v>#REF!</v>
      </c>
      <c r="O55" s="19" t="e">
        <f>#REF!</f>
        <v>#REF!</v>
      </c>
      <c r="P55" s="19" t="e">
        <f>#REF!</f>
        <v>#REF!</v>
      </c>
      <c r="Q55" s="19" t="e">
        <f>#REF!</f>
        <v>#REF!</v>
      </c>
      <c r="R55" s="19" t="e">
        <f>#REF!</f>
        <v>#REF!</v>
      </c>
      <c r="S55" s="19" t="e">
        <f>#REF!</f>
        <v>#REF!</v>
      </c>
      <c r="T55" s="19" t="e">
        <f>#REF!</f>
        <v>#REF!</v>
      </c>
      <c r="U55" s="19" t="e">
        <f>#REF!</f>
        <v>#REF!</v>
      </c>
      <c r="V55" s="19" t="e">
        <f>#REF!</f>
        <v>#REF!</v>
      </c>
      <c r="W55" s="19" t="e">
        <f>#REF!</f>
        <v>#REF!</v>
      </c>
      <c r="X55" s="19" t="e">
        <f>#REF!</f>
        <v>#REF!</v>
      </c>
      <c r="Y55" s="19" t="e">
        <f>#REF!</f>
        <v>#REF!</v>
      </c>
      <c r="Z55" s="19" t="e">
        <f>#REF!</f>
        <v>#REF!</v>
      </c>
      <c r="AA55" s="19" t="e">
        <f>#REF!</f>
        <v>#REF!</v>
      </c>
      <c r="AB55" s="19" t="e">
        <f>#REF!</f>
        <v>#REF!</v>
      </c>
      <c r="AC55" s="19" t="e">
        <f>'Reference Value Summary'!#REF!</f>
        <v>#REF!</v>
      </c>
      <c r="AD55" s="19" t="e">
        <f>'Reference Value Summary'!#REF!</f>
        <v>#REF!</v>
      </c>
      <c r="AE55" s="19" t="e">
        <f>'Reference Value Summary'!#REF!</f>
        <v>#REF!</v>
      </c>
      <c r="AF55" s="19" t="e">
        <f>'Reference Value Summary'!#REF!</f>
        <v>#REF!</v>
      </c>
      <c r="AG55" s="19" t="e">
        <f>'Reference Value Summary'!#REF!</f>
        <v>#REF!</v>
      </c>
      <c r="AH55" s="19" t="e">
        <f>'Reference Value Summary'!#REF!</f>
        <v>#REF!</v>
      </c>
      <c r="AI55" s="19" t="e">
        <f>'Reference Value Summary'!#REF!</f>
        <v>#REF!</v>
      </c>
      <c r="AJ55" s="19">
        <f>'Reference Value Summary'!$B$4</f>
        <v>0</v>
      </c>
      <c r="AK55" s="19">
        <f>'Reference Value Summary'!$B$5</f>
        <v>0</v>
      </c>
      <c r="AL55" s="19" t="str">
        <f>'Reference Value Summary'!$B$6</f>
        <v/>
      </c>
      <c r="AM55" s="24" t="s">
        <v>109</v>
      </c>
      <c r="AN55" s="24" t="s">
        <v>121</v>
      </c>
      <c r="AO55" s="24" t="s">
        <v>80</v>
      </c>
      <c r="AP55" s="19">
        <f>'(C) Comparison to Reference'!E85</f>
        <v>0.17899999999999999</v>
      </c>
      <c r="AQ55" s="19">
        <f>'(C) Comparison to Reference'!F85</f>
        <v>0</v>
      </c>
      <c r="AR55" s="19" t="str">
        <f>'(C) Comparison to Reference'!M85</f>
        <v/>
      </c>
      <c r="AS55" s="19">
        <f>'(C) Comparison to Reference'!H85</f>
        <v>0</v>
      </c>
      <c r="AT55" s="19">
        <f>'(C) Comparison to Reference'!J85</f>
        <v>0</v>
      </c>
      <c r="AU55" s="19" t="str">
        <f>'(C) Comparison to Reference'!L85</f>
        <v/>
      </c>
      <c r="AV55" s="19" t="e">
        <f>#REF!</f>
        <v>#REF!</v>
      </c>
      <c r="AW55" s="19" t="e">
        <f>#REF!</f>
        <v>#REF!</v>
      </c>
      <c r="AX55" s="19" t="e">
        <f>#REF!</f>
        <v>#REF!</v>
      </c>
      <c r="AY55" s="19" t="e">
        <f>#REF!</f>
        <v>#REF!</v>
      </c>
      <c r="AZ55" s="19" t="e">
        <f>#REF!</f>
        <v>#REF!</v>
      </c>
      <c r="BA55" s="19" t="str">
        <f>VLOOKUP(AP55,Database!$G$2:$H$139,2,FALSE)</f>
        <v>ICE V3.0</v>
      </c>
    </row>
    <row r="56" spans="1:53" ht="30" x14ac:dyDescent="0.25">
      <c r="A56" s="19" t="e">
        <f t="shared" si="0"/>
        <v>#REF!</v>
      </c>
      <c r="B56" s="19" t="e">
        <f>#REF!</f>
        <v>#REF!</v>
      </c>
      <c r="C56" s="19" t="e">
        <f>#REF!</f>
        <v>#REF!</v>
      </c>
      <c r="D56" s="19" t="e">
        <f>#REF!</f>
        <v>#REF!</v>
      </c>
      <c r="E56" s="114" t="e">
        <f>#REF!</f>
        <v>#REF!</v>
      </c>
      <c r="F56" s="19" t="e">
        <f>#REF!</f>
        <v>#REF!</v>
      </c>
      <c r="G56" s="19" t="e">
        <f>#REF!</f>
        <v>#REF!</v>
      </c>
      <c r="H56" s="19" t="e">
        <f>#REF!</f>
        <v>#REF!</v>
      </c>
      <c r="I56" s="19" t="e">
        <f>#REF!</f>
        <v>#REF!</v>
      </c>
      <c r="J56" s="19" t="e">
        <f>#REF!</f>
        <v>#REF!</v>
      </c>
      <c r="K56" s="19" t="e">
        <f>#REF!</f>
        <v>#REF!</v>
      </c>
      <c r="L56" s="19" t="e">
        <f>#REF!</f>
        <v>#REF!</v>
      </c>
      <c r="M56" s="19" t="e">
        <f>#REF!</f>
        <v>#REF!</v>
      </c>
      <c r="N56" s="19" t="e">
        <f>#REF!</f>
        <v>#REF!</v>
      </c>
      <c r="O56" s="19" t="e">
        <f>#REF!</f>
        <v>#REF!</v>
      </c>
      <c r="P56" s="19" t="e">
        <f>#REF!</f>
        <v>#REF!</v>
      </c>
      <c r="Q56" s="19" t="e">
        <f>#REF!</f>
        <v>#REF!</v>
      </c>
      <c r="R56" s="19" t="e">
        <f>#REF!</f>
        <v>#REF!</v>
      </c>
      <c r="S56" s="19" t="e">
        <f>#REF!</f>
        <v>#REF!</v>
      </c>
      <c r="T56" s="19" t="e">
        <f>#REF!</f>
        <v>#REF!</v>
      </c>
      <c r="U56" s="19" t="e">
        <f>#REF!</f>
        <v>#REF!</v>
      </c>
      <c r="V56" s="19" t="e">
        <f>#REF!</f>
        <v>#REF!</v>
      </c>
      <c r="W56" s="19" t="e">
        <f>#REF!</f>
        <v>#REF!</v>
      </c>
      <c r="X56" s="19" t="e">
        <f>#REF!</f>
        <v>#REF!</v>
      </c>
      <c r="Y56" s="19" t="e">
        <f>#REF!</f>
        <v>#REF!</v>
      </c>
      <c r="Z56" s="19" t="e">
        <f>#REF!</f>
        <v>#REF!</v>
      </c>
      <c r="AA56" s="19" t="e">
        <f>#REF!</f>
        <v>#REF!</v>
      </c>
      <c r="AB56" s="19" t="e">
        <f>#REF!</f>
        <v>#REF!</v>
      </c>
      <c r="AC56" s="19" t="e">
        <f>'Reference Value Summary'!#REF!</f>
        <v>#REF!</v>
      </c>
      <c r="AD56" s="19" t="e">
        <f>'Reference Value Summary'!#REF!</f>
        <v>#REF!</v>
      </c>
      <c r="AE56" s="19" t="e">
        <f>'Reference Value Summary'!#REF!</f>
        <v>#REF!</v>
      </c>
      <c r="AF56" s="19" t="e">
        <f>'Reference Value Summary'!#REF!</f>
        <v>#REF!</v>
      </c>
      <c r="AG56" s="19" t="e">
        <f>'Reference Value Summary'!#REF!</f>
        <v>#REF!</v>
      </c>
      <c r="AH56" s="19" t="e">
        <f>'Reference Value Summary'!#REF!</f>
        <v>#REF!</v>
      </c>
      <c r="AI56" s="19" t="e">
        <f>'Reference Value Summary'!#REF!</f>
        <v>#REF!</v>
      </c>
      <c r="AJ56" s="19">
        <f>'Reference Value Summary'!$B$4</f>
        <v>0</v>
      </c>
      <c r="AK56" s="19">
        <f>'Reference Value Summary'!$B$5</f>
        <v>0</v>
      </c>
      <c r="AL56" s="19" t="str">
        <f>'Reference Value Summary'!$B$6</f>
        <v/>
      </c>
      <c r="AM56" s="24" t="s">
        <v>109</v>
      </c>
      <c r="AN56" s="24" t="s">
        <v>121</v>
      </c>
      <c r="AO56" s="24" t="s">
        <v>81</v>
      </c>
      <c r="AP56" s="19">
        <f>'(C) Comparison to Reference'!E86</f>
        <v>0.191</v>
      </c>
      <c r="AQ56" s="19">
        <f>'(C) Comparison to Reference'!F86</f>
        <v>0</v>
      </c>
      <c r="AR56" s="19" t="str">
        <f>'(C) Comparison to Reference'!M86</f>
        <v/>
      </c>
      <c r="AS56" s="19">
        <f>'(C) Comparison to Reference'!H86</f>
        <v>0</v>
      </c>
      <c r="AT56" s="19">
        <f>'(C) Comparison to Reference'!J86</f>
        <v>0</v>
      </c>
      <c r="AU56" s="19" t="str">
        <f>'(C) Comparison to Reference'!L86</f>
        <v/>
      </c>
      <c r="AV56" s="19" t="e">
        <f>#REF!</f>
        <v>#REF!</v>
      </c>
      <c r="AW56" s="19" t="e">
        <f>#REF!</f>
        <v>#REF!</v>
      </c>
      <c r="AX56" s="19" t="e">
        <f>#REF!</f>
        <v>#REF!</v>
      </c>
      <c r="AY56" s="19" t="e">
        <f>#REF!</f>
        <v>#REF!</v>
      </c>
      <c r="AZ56" s="19" t="e">
        <f>#REF!</f>
        <v>#REF!</v>
      </c>
      <c r="BA56" s="19" t="str">
        <f>VLOOKUP(AP56,Database!$G$2:$H$139,2,FALSE)</f>
        <v>ICE V3.0</v>
      </c>
    </row>
    <row r="57" spans="1:53" ht="30" x14ac:dyDescent="0.25">
      <c r="A57" s="19" t="e">
        <f t="shared" si="0"/>
        <v>#REF!</v>
      </c>
      <c r="B57" s="19" t="e">
        <f>#REF!</f>
        <v>#REF!</v>
      </c>
      <c r="C57" s="19" t="e">
        <f>#REF!</f>
        <v>#REF!</v>
      </c>
      <c r="D57" s="19" t="e">
        <f>#REF!</f>
        <v>#REF!</v>
      </c>
      <c r="E57" s="114" t="e">
        <f>#REF!</f>
        <v>#REF!</v>
      </c>
      <c r="F57" s="19" t="e">
        <f>#REF!</f>
        <v>#REF!</v>
      </c>
      <c r="G57" s="19" t="e">
        <f>#REF!</f>
        <v>#REF!</v>
      </c>
      <c r="H57" s="19" t="e">
        <f>#REF!</f>
        <v>#REF!</v>
      </c>
      <c r="I57" s="19" t="e">
        <f>#REF!</f>
        <v>#REF!</v>
      </c>
      <c r="J57" s="19" t="e">
        <f>#REF!</f>
        <v>#REF!</v>
      </c>
      <c r="K57" s="19" t="e">
        <f>#REF!</f>
        <v>#REF!</v>
      </c>
      <c r="L57" s="19" t="e">
        <f>#REF!</f>
        <v>#REF!</v>
      </c>
      <c r="M57" s="19" t="e">
        <f>#REF!</f>
        <v>#REF!</v>
      </c>
      <c r="N57" s="19" t="e">
        <f>#REF!</f>
        <v>#REF!</v>
      </c>
      <c r="O57" s="19" t="e">
        <f>#REF!</f>
        <v>#REF!</v>
      </c>
      <c r="P57" s="19" t="e">
        <f>#REF!</f>
        <v>#REF!</v>
      </c>
      <c r="Q57" s="19" t="e">
        <f>#REF!</f>
        <v>#REF!</v>
      </c>
      <c r="R57" s="19" t="e">
        <f>#REF!</f>
        <v>#REF!</v>
      </c>
      <c r="S57" s="19" t="e">
        <f>#REF!</f>
        <v>#REF!</v>
      </c>
      <c r="T57" s="19" t="e">
        <f>#REF!</f>
        <v>#REF!</v>
      </c>
      <c r="U57" s="19" t="e">
        <f>#REF!</f>
        <v>#REF!</v>
      </c>
      <c r="V57" s="19" t="e">
        <f>#REF!</f>
        <v>#REF!</v>
      </c>
      <c r="W57" s="19" t="e">
        <f>#REF!</f>
        <v>#REF!</v>
      </c>
      <c r="X57" s="19" t="e">
        <f>#REF!</f>
        <v>#REF!</v>
      </c>
      <c r="Y57" s="19" t="e">
        <f>#REF!</f>
        <v>#REF!</v>
      </c>
      <c r="Z57" s="19" t="e">
        <f>#REF!</f>
        <v>#REF!</v>
      </c>
      <c r="AA57" s="19" t="e">
        <f>#REF!</f>
        <v>#REF!</v>
      </c>
      <c r="AB57" s="19" t="e">
        <f>#REF!</f>
        <v>#REF!</v>
      </c>
      <c r="AC57" s="19" t="e">
        <f>'Reference Value Summary'!#REF!</f>
        <v>#REF!</v>
      </c>
      <c r="AD57" s="19" t="e">
        <f>'Reference Value Summary'!#REF!</f>
        <v>#REF!</v>
      </c>
      <c r="AE57" s="19" t="e">
        <f>'Reference Value Summary'!#REF!</f>
        <v>#REF!</v>
      </c>
      <c r="AF57" s="19" t="e">
        <f>'Reference Value Summary'!#REF!</f>
        <v>#REF!</v>
      </c>
      <c r="AG57" s="19" t="e">
        <f>'Reference Value Summary'!#REF!</f>
        <v>#REF!</v>
      </c>
      <c r="AH57" s="19" t="e">
        <f>'Reference Value Summary'!#REF!</f>
        <v>#REF!</v>
      </c>
      <c r="AI57" s="19" t="e">
        <f>'Reference Value Summary'!#REF!</f>
        <v>#REF!</v>
      </c>
      <c r="AJ57" s="19">
        <f>'Reference Value Summary'!$B$4</f>
        <v>0</v>
      </c>
      <c r="AK57" s="19">
        <f>'Reference Value Summary'!$B$5</f>
        <v>0</v>
      </c>
      <c r="AL57" s="19" t="str">
        <f>'Reference Value Summary'!$B$6</f>
        <v/>
      </c>
      <c r="AM57" s="24" t="s">
        <v>109</v>
      </c>
      <c r="AN57" s="24" t="s">
        <v>121</v>
      </c>
      <c r="AO57" s="24" t="s">
        <v>82</v>
      </c>
      <c r="AP57" s="19">
        <f>'(C) Comparison to Reference'!E87</f>
        <v>0.20799999999999999</v>
      </c>
      <c r="AQ57" s="19">
        <f>'(C) Comparison to Reference'!F87</f>
        <v>0</v>
      </c>
      <c r="AR57" s="19" t="str">
        <f>'(C) Comparison to Reference'!M87</f>
        <v/>
      </c>
      <c r="AS57" s="19">
        <f>'(C) Comparison to Reference'!H87</f>
        <v>0</v>
      </c>
      <c r="AT57" s="19">
        <f>'(C) Comparison to Reference'!J87</f>
        <v>0</v>
      </c>
      <c r="AU57" s="19" t="str">
        <f>'(C) Comparison to Reference'!L87</f>
        <v/>
      </c>
      <c r="AV57" s="19" t="e">
        <f>#REF!</f>
        <v>#REF!</v>
      </c>
      <c r="AW57" s="19" t="e">
        <f>#REF!</f>
        <v>#REF!</v>
      </c>
      <c r="AX57" s="19" t="e">
        <f>#REF!</f>
        <v>#REF!</v>
      </c>
      <c r="AY57" s="19" t="e">
        <f>#REF!</f>
        <v>#REF!</v>
      </c>
      <c r="AZ57" s="19" t="e">
        <f>#REF!</f>
        <v>#REF!</v>
      </c>
      <c r="BA57" s="19" t="str">
        <f>VLOOKUP(AP57,Database!$G$2:$H$139,2,FALSE)</f>
        <v>ICE V3.0</v>
      </c>
    </row>
    <row r="58" spans="1:53" ht="45" x14ac:dyDescent="0.25">
      <c r="A58" s="19" t="e">
        <f t="shared" si="0"/>
        <v>#REF!</v>
      </c>
      <c r="B58" s="19" t="e">
        <f>#REF!</f>
        <v>#REF!</v>
      </c>
      <c r="C58" s="19" t="e">
        <f>#REF!</f>
        <v>#REF!</v>
      </c>
      <c r="D58" s="19" t="e">
        <f>#REF!</f>
        <v>#REF!</v>
      </c>
      <c r="E58" s="114" t="e">
        <f>#REF!</f>
        <v>#REF!</v>
      </c>
      <c r="F58" s="19" t="e">
        <f>#REF!</f>
        <v>#REF!</v>
      </c>
      <c r="G58" s="19" t="e">
        <f>#REF!</f>
        <v>#REF!</v>
      </c>
      <c r="H58" s="19" t="e">
        <f>#REF!</f>
        <v>#REF!</v>
      </c>
      <c r="I58" s="19" t="e">
        <f>#REF!</f>
        <v>#REF!</v>
      </c>
      <c r="J58" s="19" t="e">
        <f>#REF!</f>
        <v>#REF!</v>
      </c>
      <c r="K58" s="19" t="e">
        <f>#REF!</f>
        <v>#REF!</v>
      </c>
      <c r="L58" s="19" t="e">
        <f>#REF!</f>
        <v>#REF!</v>
      </c>
      <c r="M58" s="19" t="e">
        <f>#REF!</f>
        <v>#REF!</v>
      </c>
      <c r="N58" s="19" t="e">
        <f>#REF!</f>
        <v>#REF!</v>
      </c>
      <c r="O58" s="19" t="e">
        <f>#REF!</f>
        <v>#REF!</v>
      </c>
      <c r="P58" s="19" t="e">
        <f>#REF!</f>
        <v>#REF!</v>
      </c>
      <c r="Q58" s="19" t="e">
        <f>#REF!</f>
        <v>#REF!</v>
      </c>
      <c r="R58" s="19" t="e">
        <f>#REF!</f>
        <v>#REF!</v>
      </c>
      <c r="S58" s="19" t="e">
        <f>#REF!</f>
        <v>#REF!</v>
      </c>
      <c r="T58" s="19" t="e">
        <f>#REF!</f>
        <v>#REF!</v>
      </c>
      <c r="U58" s="19" t="e">
        <f>#REF!</f>
        <v>#REF!</v>
      </c>
      <c r="V58" s="19" t="e">
        <f>#REF!</f>
        <v>#REF!</v>
      </c>
      <c r="W58" s="19" t="e">
        <f>#REF!</f>
        <v>#REF!</v>
      </c>
      <c r="X58" s="19" t="e">
        <f>#REF!</f>
        <v>#REF!</v>
      </c>
      <c r="Y58" s="19" t="e">
        <f>#REF!</f>
        <v>#REF!</v>
      </c>
      <c r="Z58" s="19" t="e">
        <f>#REF!</f>
        <v>#REF!</v>
      </c>
      <c r="AA58" s="19" t="e">
        <f>#REF!</f>
        <v>#REF!</v>
      </c>
      <c r="AB58" s="19" t="e">
        <f>#REF!</f>
        <v>#REF!</v>
      </c>
      <c r="AC58" s="19" t="e">
        <f>'Reference Value Summary'!#REF!</f>
        <v>#REF!</v>
      </c>
      <c r="AD58" s="19" t="e">
        <f>'Reference Value Summary'!#REF!</f>
        <v>#REF!</v>
      </c>
      <c r="AE58" s="19" t="e">
        <f>'Reference Value Summary'!#REF!</f>
        <v>#REF!</v>
      </c>
      <c r="AF58" s="19" t="e">
        <f>'Reference Value Summary'!#REF!</f>
        <v>#REF!</v>
      </c>
      <c r="AG58" s="19" t="e">
        <f>'Reference Value Summary'!#REF!</f>
        <v>#REF!</v>
      </c>
      <c r="AH58" s="19" t="e">
        <f>'Reference Value Summary'!#REF!</f>
        <v>#REF!</v>
      </c>
      <c r="AI58" s="19" t="e">
        <f>'Reference Value Summary'!#REF!</f>
        <v>#REF!</v>
      </c>
      <c r="AJ58" s="19">
        <f>'Reference Value Summary'!$B$4</f>
        <v>0</v>
      </c>
      <c r="AK58" s="19">
        <f>'Reference Value Summary'!$B$5</f>
        <v>0</v>
      </c>
      <c r="AL58" s="19" t="str">
        <f>'Reference Value Summary'!$B$6</f>
        <v/>
      </c>
      <c r="AM58" s="24" t="s">
        <v>109</v>
      </c>
      <c r="AN58" s="24" t="s">
        <v>220</v>
      </c>
      <c r="AO58" s="24" t="s">
        <v>77</v>
      </c>
      <c r="AP58" s="19">
        <f>'(C) Comparison to Reference'!E89</f>
        <v>0.13</v>
      </c>
      <c r="AQ58" s="19">
        <f>'(C) Comparison to Reference'!F89</f>
        <v>0</v>
      </c>
      <c r="AR58" s="19" t="str">
        <f>'(C) Comparison to Reference'!M89</f>
        <v/>
      </c>
      <c r="AS58" s="19">
        <f>'(C) Comparison to Reference'!H89</f>
        <v>0</v>
      </c>
      <c r="AT58" s="19">
        <f>'(C) Comparison to Reference'!J89</f>
        <v>0</v>
      </c>
      <c r="AU58" s="19" t="str">
        <f>'(C) Comparison to Reference'!L89</f>
        <v/>
      </c>
      <c r="AV58" s="19" t="e">
        <f>#REF!</f>
        <v>#REF!</v>
      </c>
      <c r="AW58" s="19" t="e">
        <f>#REF!</f>
        <v>#REF!</v>
      </c>
      <c r="AX58" s="19" t="e">
        <f>#REF!</f>
        <v>#REF!</v>
      </c>
      <c r="AY58" s="19" t="e">
        <f>#REF!</f>
        <v>#REF!</v>
      </c>
      <c r="AZ58" s="19" t="e">
        <f>#REF!</f>
        <v>#REF!</v>
      </c>
      <c r="BA58" s="19" t="str">
        <f>VLOOKUP(AP58,Database!$G$2:$H$139,2,FALSE)</f>
        <v>ICE V3.0</v>
      </c>
    </row>
    <row r="59" spans="1:53" ht="45" x14ac:dyDescent="0.25">
      <c r="A59" s="19" t="e">
        <f t="shared" si="0"/>
        <v>#REF!</v>
      </c>
      <c r="B59" s="19" t="e">
        <f>#REF!</f>
        <v>#REF!</v>
      </c>
      <c r="C59" s="19" t="e">
        <f>#REF!</f>
        <v>#REF!</v>
      </c>
      <c r="D59" s="19" t="e">
        <f>#REF!</f>
        <v>#REF!</v>
      </c>
      <c r="E59" s="114" t="e">
        <f>#REF!</f>
        <v>#REF!</v>
      </c>
      <c r="F59" s="19" t="e">
        <f>#REF!</f>
        <v>#REF!</v>
      </c>
      <c r="G59" s="19" t="e">
        <f>#REF!</f>
        <v>#REF!</v>
      </c>
      <c r="H59" s="19" t="e">
        <f>#REF!</f>
        <v>#REF!</v>
      </c>
      <c r="I59" s="19" t="e">
        <f>#REF!</f>
        <v>#REF!</v>
      </c>
      <c r="J59" s="19" t="e">
        <f>#REF!</f>
        <v>#REF!</v>
      </c>
      <c r="K59" s="19" t="e">
        <f>#REF!</f>
        <v>#REF!</v>
      </c>
      <c r="L59" s="19" t="e">
        <f>#REF!</f>
        <v>#REF!</v>
      </c>
      <c r="M59" s="19" t="e">
        <f>#REF!</f>
        <v>#REF!</v>
      </c>
      <c r="N59" s="19" t="e">
        <f>#REF!</f>
        <v>#REF!</v>
      </c>
      <c r="O59" s="19" t="e">
        <f>#REF!</f>
        <v>#REF!</v>
      </c>
      <c r="P59" s="19" t="e">
        <f>#REF!</f>
        <v>#REF!</v>
      </c>
      <c r="Q59" s="19" t="e">
        <f>#REF!</f>
        <v>#REF!</v>
      </c>
      <c r="R59" s="19" t="e">
        <f>#REF!</f>
        <v>#REF!</v>
      </c>
      <c r="S59" s="19" t="e">
        <f>#REF!</f>
        <v>#REF!</v>
      </c>
      <c r="T59" s="19" t="e">
        <f>#REF!</f>
        <v>#REF!</v>
      </c>
      <c r="U59" s="19" t="e">
        <f>#REF!</f>
        <v>#REF!</v>
      </c>
      <c r="V59" s="19" t="e">
        <f>#REF!</f>
        <v>#REF!</v>
      </c>
      <c r="W59" s="19" t="e">
        <f>#REF!</f>
        <v>#REF!</v>
      </c>
      <c r="X59" s="19" t="e">
        <f>#REF!</f>
        <v>#REF!</v>
      </c>
      <c r="Y59" s="19" t="e">
        <f>#REF!</f>
        <v>#REF!</v>
      </c>
      <c r="Z59" s="19" t="e">
        <f>#REF!</f>
        <v>#REF!</v>
      </c>
      <c r="AA59" s="19" t="e">
        <f>#REF!</f>
        <v>#REF!</v>
      </c>
      <c r="AB59" s="19" t="e">
        <f>#REF!</f>
        <v>#REF!</v>
      </c>
      <c r="AC59" s="19" t="e">
        <f>'Reference Value Summary'!#REF!</f>
        <v>#REF!</v>
      </c>
      <c r="AD59" s="19" t="e">
        <f>'Reference Value Summary'!#REF!</f>
        <v>#REF!</v>
      </c>
      <c r="AE59" s="19" t="e">
        <f>'Reference Value Summary'!#REF!</f>
        <v>#REF!</v>
      </c>
      <c r="AF59" s="19" t="e">
        <f>'Reference Value Summary'!#REF!</f>
        <v>#REF!</v>
      </c>
      <c r="AG59" s="19" t="e">
        <f>'Reference Value Summary'!#REF!</f>
        <v>#REF!</v>
      </c>
      <c r="AH59" s="19" t="e">
        <f>'Reference Value Summary'!#REF!</f>
        <v>#REF!</v>
      </c>
      <c r="AI59" s="19" t="e">
        <f>'Reference Value Summary'!#REF!</f>
        <v>#REF!</v>
      </c>
      <c r="AJ59" s="19">
        <f>'Reference Value Summary'!$B$4</f>
        <v>0</v>
      </c>
      <c r="AK59" s="19">
        <f>'Reference Value Summary'!$B$5</f>
        <v>0</v>
      </c>
      <c r="AL59" s="19" t="str">
        <f>'Reference Value Summary'!$B$6</f>
        <v/>
      </c>
      <c r="AM59" s="24" t="s">
        <v>109</v>
      </c>
      <c r="AN59" s="24" t="s">
        <v>220</v>
      </c>
      <c r="AO59" s="24" t="s">
        <v>84</v>
      </c>
      <c r="AP59" s="19">
        <f>'(C) Comparison to Reference'!E90</f>
        <v>0.13700000000000001</v>
      </c>
      <c r="AQ59" s="19">
        <f>'(C) Comparison to Reference'!F90</f>
        <v>0</v>
      </c>
      <c r="AR59" s="19" t="str">
        <f>'(C) Comparison to Reference'!M90</f>
        <v/>
      </c>
      <c r="AS59" s="19">
        <f>'(C) Comparison to Reference'!H90</f>
        <v>0</v>
      </c>
      <c r="AT59" s="19">
        <f>'(C) Comparison to Reference'!J90</f>
        <v>0</v>
      </c>
      <c r="AU59" s="19" t="str">
        <f>'(C) Comparison to Reference'!L90</f>
        <v/>
      </c>
      <c r="AV59" s="19" t="e">
        <f>#REF!</f>
        <v>#REF!</v>
      </c>
      <c r="AW59" s="19" t="e">
        <f>#REF!</f>
        <v>#REF!</v>
      </c>
      <c r="AX59" s="19" t="e">
        <f>#REF!</f>
        <v>#REF!</v>
      </c>
      <c r="AY59" s="19" t="e">
        <f>#REF!</f>
        <v>#REF!</v>
      </c>
      <c r="AZ59" s="19" t="e">
        <f>#REF!</f>
        <v>#REF!</v>
      </c>
      <c r="BA59" s="19" t="str">
        <f>VLOOKUP(AP59,Database!$G$2:$H$139,2,FALSE)</f>
        <v>ICE V3.0</v>
      </c>
    </row>
    <row r="60" spans="1:53" ht="45" x14ac:dyDescent="0.25">
      <c r="A60" s="19" t="e">
        <f t="shared" si="0"/>
        <v>#REF!</v>
      </c>
      <c r="B60" s="19" t="e">
        <f>#REF!</f>
        <v>#REF!</v>
      </c>
      <c r="C60" s="19" t="e">
        <f>#REF!</f>
        <v>#REF!</v>
      </c>
      <c r="D60" s="19" t="e">
        <f>#REF!</f>
        <v>#REF!</v>
      </c>
      <c r="E60" s="114" t="e">
        <f>#REF!</f>
        <v>#REF!</v>
      </c>
      <c r="F60" s="19" t="e">
        <f>#REF!</f>
        <v>#REF!</v>
      </c>
      <c r="G60" s="19" t="e">
        <f>#REF!</f>
        <v>#REF!</v>
      </c>
      <c r="H60" s="19" t="e">
        <f>#REF!</f>
        <v>#REF!</v>
      </c>
      <c r="I60" s="19" t="e">
        <f>#REF!</f>
        <v>#REF!</v>
      </c>
      <c r="J60" s="19" t="e">
        <f>#REF!</f>
        <v>#REF!</v>
      </c>
      <c r="K60" s="19" t="e">
        <f>#REF!</f>
        <v>#REF!</v>
      </c>
      <c r="L60" s="19" t="e">
        <f>#REF!</f>
        <v>#REF!</v>
      </c>
      <c r="M60" s="19" t="e">
        <f>#REF!</f>
        <v>#REF!</v>
      </c>
      <c r="N60" s="19" t="e">
        <f>#REF!</f>
        <v>#REF!</v>
      </c>
      <c r="O60" s="19" t="e">
        <f>#REF!</f>
        <v>#REF!</v>
      </c>
      <c r="P60" s="19" t="e">
        <f>#REF!</f>
        <v>#REF!</v>
      </c>
      <c r="Q60" s="19" t="e">
        <f>#REF!</f>
        <v>#REF!</v>
      </c>
      <c r="R60" s="19" t="e">
        <f>#REF!</f>
        <v>#REF!</v>
      </c>
      <c r="S60" s="19" t="e">
        <f>#REF!</f>
        <v>#REF!</v>
      </c>
      <c r="T60" s="19" t="e">
        <f>#REF!</f>
        <v>#REF!</v>
      </c>
      <c r="U60" s="19" t="e">
        <f>#REF!</f>
        <v>#REF!</v>
      </c>
      <c r="V60" s="19" t="e">
        <f>#REF!</f>
        <v>#REF!</v>
      </c>
      <c r="W60" s="19" t="e">
        <f>#REF!</f>
        <v>#REF!</v>
      </c>
      <c r="X60" s="19" t="e">
        <f>#REF!</f>
        <v>#REF!</v>
      </c>
      <c r="Y60" s="19" t="e">
        <f>#REF!</f>
        <v>#REF!</v>
      </c>
      <c r="Z60" s="19" t="e">
        <f>#REF!</f>
        <v>#REF!</v>
      </c>
      <c r="AA60" s="19" t="e">
        <f>#REF!</f>
        <v>#REF!</v>
      </c>
      <c r="AB60" s="19" t="e">
        <f>#REF!</f>
        <v>#REF!</v>
      </c>
      <c r="AC60" s="19" t="e">
        <f>'Reference Value Summary'!#REF!</f>
        <v>#REF!</v>
      </c>
      <c r="AD60" s="19" t="e">
        <f>'Reference Value Summary'!#REF!</f>
        <v>#REF!</v>
      </c>
      <c r="AE60" s="19" t="e">
        <f>'Reference Value Summary'!#REF!</f>
        <v>#REF!</v>
      </c>
      <c r="AF60" s="19" t="e">
        <f>'Reference Value Summary'!#REF!</f>
        <v>#REF!</v>
      </c>
      <c r="AG60" s="19" t="e">
        <f>'Reference Value Summary'!#REF!</f>
        <v>#REF!</v>
      </c>
      <c r="AH60" s="19" t="e">
        <f>'Reference Value Summary'!#REF!</f>
        <v>#REF!</v>
      </c>
      <c r="AI60" s="19" t="e">
        <f>'Reference Value Summary'!#REF!</f>
        <v>#REF!</v>
      </c>
      <c r="AJ60" s="19">
        <f>'Reference Value Summary'!$B$4</f>
        <v>0</v>
      </c>
      <c r="AK60" s="19">
        <f>'Reference Value Summary'!$B$5</f>
        <v>0</v>
      </c>
      <c r="AL60" s="19" t="str">
        <f>'Reference Value Summary'!$B$6</f>
        <v/>
      </c>
      <c r="AM60" s="24" t="s">
        <v>109</v>
      </c>
      <c r="AN60" s="24" t="s">
        <v>220</v>
      </c>
      <c r="AO60" s="24" t="s">
        <v>79</v>
      </c>
      <c r="AP60" s="19">
        <f>'(C) Comparison to Reference'!E91</f>
        <v>0.158</v>
      </c>
      <c r="AQ60" s="19">
        <f>'(C) Comparison to Reference'!F91</f>
        <v>0</v>
      </c>
      <c r="AR60" s="19" t="str">
        <f>'(C) Comparison to Reference'!M91</f>
        <v/>
      </c>
      <c r="AS60" s="19">
        <f>'(C) Comparison to Reference'!H91</f>
        <v>0</v>
      </c>
      <c r="AT60" s="19">
        <f>'(C) Comparison to Reference'!J91</f>
        <v>0</v>
      </c>
      <c r="AU60" s="19" t="str">
        <f>'(C) Comparison to Reference'!L91</f>
        <v/>
      </c>
      <c r="AV60" s="19" t="e">
        <f>#REF!</f>
        <v>#REF!</v>
      </c>
      <c r="AW60" s="19" t="e">
        <f>#REF!</f>
        <v>#REF!</v>
      </c>
      <c r="AX60" s="19" t="e">
        <f>#REF!</f>
        <v>#REF!</v>
      </c>
      <c r="AY60" s="19" t="e">
        <f>#REF!</f>
        <v>#REF!</v>
      </c>
      <c r="AZ60" s="19" t="e">
        <f>#REF!</f>
        <v>#REF!</v>
      </c>
      <c r="BA60" s="19" t="str">
        <f>VLOOKUP(AP60,Database!$G$2:$H$139,2,FALSE)</f>
        <v>ICE V3.0</v>
      </c>
    </row>
    <row r="61" spans="1:53" ht="45" x14ac:dyDescent="0.25">
      <c r="A61" s="19" t="e">
        <f t="shared" si="0"/>
        <v>#REF!</v>
      </c>
      <c r="B61" s="19" t="e">
        <f>#REF!</f>
        <v>#REF!</v>
      </c>
      <c r="C61" s="19" t="e">
        <f>#REF!</f>
        <v>#REF!</v>
      </c>
      <c r="D61" s="19" t="e">
        <f>#REF!</f>
        <v>#REF!</v>
      </c>
      <c r="E61" s="114" t="e">
        <f>#REF!</f>
        <v>#REF!</v>
      </c>
      <c r="F61" s="19" t="e">
        <f>#REF!</f>
        <v>#REF!</v>
      </c>
      <c r="G61" s="19" t="e">
        <f>#REF!</f>
        <v>#REF!</v>
      </c>
      <c r="H61" s="19" t="e">
        <f>#REF!</f>
        <v>#REF!</v>
      </c>
      <c r="I61" s="19" t="e">
        <f>#REF!</f>
        <v>#REF!</v>
      </c>
      <c r="J61" s="19" t="e">
        <f>#REF!</f>
        <v>#REF!</v>
      </c>
      <c r="K61" s="19" t="e">
        <f>#REF!</f>
        <v>#REF!</v>
      </c>
      <c r="L61" s="19" t="e">
        <f>#REF!</f>
        <v>#REF!</v>
      </c>
      <c r="M61" s="19" t="e">
        <f>#REF!</f>
        <v>#REF!</v>
      </c>
      <c r="N61" s="19" t="e">
        <f>#REF!</f>
        <v>#REF!</v>
      </c>
      <c r="O61" s="19" t="e">
        <f>#REF!</f>
        <v>#REF!</v>
      </c>
      <c r="P61" s="19" t="e">
        <f>#REF!</f>
        <v>#REF!</v>
      </c>
      <c r="Q61" s="19" t="e">
        <f>#REF!</f>
        <v>#REF!</v>
      </c>
      <c r="R61" s="19" t="e">
        <f>#REF!</f>
        <v>#REF!</v>
      </c>
      <c r="S61" s="19" t="e">
        <f>#REF!</f>
        <v>#REF!</v>
      </c>
      <c r="T61" s="19" t="e">
        <f>#REF!</f>
        <v>#REF!</v>
      </c>
      <c r="U61" s="19" t="e">
        <f>#REF!</f>
        <v>#REF!</v>
      </c>
      <c r="V61" s="19" t="e">
        <f>#REF!</f>
        <v>#REF!</v>
      </c>
      <c r="W61" s="19" t="e">
        <f>#REF!</f>
        <v>#REF!</v>
      </c>
      <c r="X61" s="19" t="e">
        <f>#REF!</f>
        <v>#REF!</v>
      </c>
      <c r="Y61" s="19" t="e">
        <f>#REF!</f>
        <v>#REF!</v>
      </c>
      <c r="Z61" s="19" t="e">
        <f>#REF!</f>
        <v>#REF!</v>
      </c>
      <c r="AA61" s="19" t="e">
        <f>#REF!</f>
        <v>#REF!</v>
      </c>
      <c r="AB61" s="19" t="e">
        <f>#REF!</f>
        <v>#REF!</v>
      </c>
      <c r="AC61" s="19" t="e">
        <f>'Reference Value Summary'!#REF!</f>
        <v>#REF!</v>
      </c>
      <c r="AD61" s="19" t="e">
        <f>'Reference Value Summary'!#REF!</f>
        <v>#REF!</v>
      </c>
      <c r="AE61" s="19" t="e">
        <f>'Reference Value Summary'!#REF!</f>
        <v>#REF!</v>
      </c>
      <c r="AF61" s="19" t="e">
        <f>'Reference Value Summary'!#REF!</f>
        <v>#REF!</v>
      </c>
      <c r="AG61" s="19" t="e">
        <f>'Reference Value Summary'!#REF!</f>
        <v>#REF!</v>
      </c>
      <c r="AH61" s="19" t="e">
        <f>'Reference Value Summary'!#REF!</f>
        <v>#REF!</v>
      </c>
      <c r="AI61" s="19" t="e">
        <f>'Reference Value Summary'!#REF!</f>
        <v>#REF!</v>
      </c>
      <c r="AJ61" s="19">
        <f>'Reference Value Summary'!$B$4</f>
        <v>0</v>
      </c>
      <c r="AK61" s="19">
        <f>'Reference Value Summary'!$B$5</f>
        <v>0</v>
      </c>
      <c r="AL61" s="19" t="str">
        <f>'Reference Value Summary'!$B$6</f>
        <v/>
      </c>
      <c r="AM61" s="24" t="s">
        <v>109</v>
      </c>
      <c r="AN61" s="24" t="s">
        <v>220</v>
      </c>
      <c r="AO61" s="24" t="s">
        <v>80</v>
      </c>
      <c r="AP61" s="19">
        <f>'(C) Comparison to Reference'!E92</f>
        <v>0.16700000000000001</v>
      </c>
      <c r="AQ61" s="19">
        <f>'(C) Comparison to Reference'!F92</f>
        <v>0</v>
      </c>
      <c r="AR61" s="19" t="str">
        <f>'(C) Comparison to Reference'!M92</f>
        <v/>
      </c>
      <c r="AS61" s="19">
        <f>'(C) Comparison to Reference'!H92</f>
        <v>0</v>
      </c>
      <c r="AT61" s="19">
        <f>'(C) Comparison to Reference'!J92</f>
        <v>0</v>
      </c>
      <c r="AU61" s="19" t="str">
        <f>'(C) Comparison to Reference'!L92</f>
        <v/>
      </c>
      <c r="AV61" s="19" t="e">
        <f>#REF!</f>
        <v>#REF!</v>
      </c>
      <c r="AW61" s="19" t="e">
        <f>#REF!</f>
        <v>#REF!</v>
      </c>
      <c r="AX61" s="19" t="e">
        <f>#REF!</f>
        <v>#REF!</v>
      </c>
      <c r="AY61" s="19" t="e">
        <f>#REF!</f>
        <v>#REF!</v>
      </c>
      <c r="AZ61" s="19" t="e">
        <f>#REF!</f>
        <v>#REF!</v>
      </c>
      <c r="BA61" s="19" t="str">
        <f>VLOOKUP(AP61,Database!$G$2:$H$139,2,FALSE)</f>
        <v>ICE V3.0</v>
      </c>
    </row>
    <row r="62" spans="1:53" ht="45" x14ac:dyDescent="0.25">
      <c r="A62" s="19" t="e">
        <f t="shared" si="0"/>
        <v>#REF!</v>
      </c>
      <c r="B62" s="19" t="e">
        <f>#REF!</f>
        <v>#REF!</v>
      </c>
      <c r="C62" s="19" t="e">
        <f>#REF!</f>
        <v>#REF!</v>
      </c>
      <c r="D62" s="19" t="e">
        <f>#REF!</f>
        <v>#REF!</v>
      </c>
      <c r="E62" s="114" t="e">
        <f>#REF!</f>
        <v>#REF!</v>
      </c>
      <c r="F62" s="19" t="e">
        <f>#REF!</f>
        <v>#REF!</v>
      </c>
      <c r="G62" s="19" t="e">
        <f>#REF!</f>
        <v>#REF!</v>
      </c>
      <c r="H62" s="19" t="e">
        <f>#REF!</f>
        <v>#REF!</v>
      </c>
      <c r="I62" s="19" t="e">
        <f>#REF!</f>
        <v>#REF!</v>
      </c>
      <c r="J62" s="19" t="e">
        <f>#REF!</f>
        <v>#REF!</v>
      </c>
      <c r="K62" s="19" t="e">
        <f>#REF!</f>
        <v>#REF!</v>
      </c>
      <c r="L62" s="19" t="e">
        <f>#REF!</f>
        <v>#REF!</v>
      </c>
      <c r="M62" s="19" t="e">
        <f>#REF!</f>
        <v>#REF!</v>
      </c>
      <c r="N62" s="19" t="e">
        <f>#REF!</f>
        <v>#REF!</v>
      </c>
      <c r="O62" s="19" t="e">
        <f>#REF!</f>
        <v>#REF!</v>
      </c>
      <c r="P62" s="19" t="e">
        <f>#REF!</f>
        <v>#REF!</v>
      </c>
      <c r="Q62" s="19" t="e">
        <f>#REF!</f>
        <v>#REF!</v>
      </c>
      <c r="R62" s="19" t="e">
        <f>#REF!</f>
        <v>#REF!</v>
      </c>
      <c r="S62" s="19" t="e">
        <f>#REF!</f>
        <v>#REF!</v>
      </c>
      <c r="T62" s="19" t="e">
        <f>#REF!</f>
        <v>#REF!</v>
      </c>
      <c r="U62" s="19" t="e">
        <f>#REF!</f>
        <v>#REF!</v>
      </c>
      <c r="V62" s="19" t="e">
        <f>#REF!</f>
        <v>#REF!</v>
      </c>
      <c r="W62" s="19" t="e">
        <f>#REF!</f>
        <v>#REF!</v>
      </c>
      <c r="X62" s="19" t="e">
        <f>#REF!</f>
        <v>#REF!</v>
      </c>
      <c r="Y62" s="19" t="e">
        <f>#REF!</f>
        <v>#REF!</v>
      </c>
      <c r="Z62" s="19" t="e">
        <f>#REF!</f>
        <v>#REF!</v>
      </c>
      <c r="AA62" s="19" t="e">
        <f>#REF!</f>
        <v>#REF!</v>
      </c>
      <c r="AB62" s="19" t="e">
        <f>#REF!</f>
        <v>#REF!</v>
      </c>
      <c r="AC62" s="19" t="e">
        <f>'Reference Value Summary'!#REF!</f>
        <v>#REF!</v>
      </c>
      <c r="AD62" s="19" t="e">
        <f>'Reference Value Summary'!#REF!</f>
        <v>#REF!</v>
      </c>
      <c r="AE62" s="19" t="e">
        <f>'Reference Value Summary'!#REF!</f>
        <v>#REF!</v>
      </c>
      <c r="AF62" s="19" t="e">
        <f>'Reference Value Summary'!#REF!</f>
        <v>#REF!</v>
      </c>
      <c r="AG62" s="19" t="e">
        <f>'Reference Value Summary'!#REF!</f>
        <v>#REF!</v>
      </c>
      <c r="AH62" s="19" t="e">
        <f>'Reference Value Summary'!#REF!</f>
        <v>#REF!</v>
      </c>
      <c r="AI62" s="19" t="e">
        <f>'Reference Value Summary'!#REF!</f>
        <v>#REF!</v>
      </c>
      <c r="AJ62" s="19">
        <f>'Reference Value Summary'!$B$4</f>
        <v>0</v>
      </c>
      <c r="AK62" s="19">
        <f>'Reference Value Summary'!$B$5</f>
        <v>0</v>
      </c>
      <c r="AL62" s="19" t="str">
        <f>'Reference Value Summary'!$B$6</f>
        <v/>
      </c>
      <c r="AM62" s="24" t="s">
        <v>109</v>
      </c>
      <c r="AN62" s="24" t="s">
        <v>220</v>
      </c>
      <c r="AO62" s="24" t="s">
        <v>81</v>
      </c>
      <c r="AP62" s="19">
        <f>'(C) Comparison to Reference'!E93</f>
        <v>0.17699999999999999</v>
      </c>
      <c r="AQ62" s="19">
        <f>'(C) Comparison to Reference'!F93</f>
        <v>0</v>
      </c>
      <c r="AR62" s="19" t="str">
        <f>'(C) Comparison to Reference'!M93</f>
        <v/>
      </c>
      <c r="AS62" s="19">
        <f>'(C) Comparison to Reference'!H93</f>
        <v>0</v>
      </c>
      <c r="AT62" s="19">
        <f>'(C) Comparison to Reference'!J93</f>
        <v>0</v>
      </c>
      <c r="AU62" s="19" t="str">
        <f>'(C) Comparison to Reference'!L93</f>
        <v/>
      </c>
      <c r="AV62" s="19" t="e">
        <f>#REF!</f>
        <v>#REF!</v>
      </c>
      <c r="AW62" s="19" t="e">
        <f>#REF!</f>
        <v>#REF!</v>
      </c>
      <c r="AX62" s="19" t="e">
        <f>#REF!</f>
        <v>#REF!</v>
      </c>
      <c r="AY62" s="19" t="e">
        <f>#REF!</f>
        <v>#REF!</v>
      </c>
      <c r="AZ62" s="19" t="e">
        <f>#REF!</f>
        <v>#REF!</v>
      </c>
      <c r="BA62" s="19" t="str">
        <f>VLOOKUP(AP62,Database!$G$2:$H$139,2,FALSE)</f>
        <v>ICE V3.0</v>
      </c>
    </row>
    <row r="63" spans="1:53" ht="45" x14ac:dyDescent="0.25">
      <c r="A63" s="19" t="e">
        <f t="shared" si="0"/>
        <v>#REF!</v>
      </c>
      <c r="B63" s="19" t="e">
        <f>#REF!</f>
        <v>#REF!</v>
      </c>
      <c r="C63" s="19" t="e">
        <f>#REF!</f>
        <v>#REF!</v>
      </c>
      <c r="D63" s="19" t="e">
        <f>#REF!</f>
        <v>#REF!</v>
      </c>
      <c r="E63" s="114" t="e">
        <f>#REF!</f>
        <v>#REF!</v>
      </c>
      <c r="F63" s="19" t="e">
        <f>#REF!</f>
        <v>#REF!</v>
      </c>
      <c r="G63" s="19" t="e">
        <f>#REF!</f>
        <v>#REF!</v>
      </c>
      <c r="H63" s="19" t="e">
        <f>#REF!</f>
        <v>#REF!</v>
      </c>
      <c r="I63" s="19" t="e">
        <f>#REF!</f>
        <v>#REF!</v>
      </c>
      <c r="J63" s="19" t="e">
        <f>#REF!</f>
        <v>#REF!</v>
      </c>
      <c r="K63" s="19" t="e">
        <f>#REF!</f>
        <v>#REF!</v>
      </c>
      <c r="L63" s="19" t="e">
        <f>#REF!</f>
        <v>#REF!</v>
      </c>
      <c r="M63" s="19" t="e">
        <f>#REF!</f>
        <v>#REF!</v>
      </c>
      <c r="N63" s="19" t="e">
        <f>#REF!</f>
        <v>#REF!</v>
      </c>
      <c r="O63" s="19" t="e">
        <f>#REF!</f>
        <v>#REF!</v>
      </c>
      <c r="P63" s="19" t="e">
        <f>#REF!</f>
        <v>#REF!</v>
      </c>
      <c r="Q63" s="19" t="e">
        <f>#REF!</f>
        <v>#REF!</v>
      </c>
      <c r="R63" s="19" t="e">
        <f>#REF!</f>
        <v>#REF!</v>
      </c>
      <c r="S63" s="19" t="e">
        <f>#REF!</f>
        <v>#REF!</v>
      </c>
      <c r="T63" s="19" t="e">
        <f>#REF!</f>
        <v>#REF!</v>
      </c>
      <c r="U63" s="19" t="e">
        <f>#REF!</f>
        <v>#REF!</v>
      </c>
      <c r="V63" s="19" t="e">
        <f>#REF!</f>
        <v>#REF!</v>
      </c>
      <c r="W63" s="19" t="e">
        <f>#REF!</f>
        <v>#REF!</v>
      </c>
      <c r="X63" s="19" t="e">
        <f>#REF!</f>
        <v>#REF!</v>
      </c>
      <c r="Y63" s="19" t="e">
        <f>#REF!</f>
        <v>#REF!</v>
      </c>
      <c r="Z63" s="19" t="e">
        <f>#REF!</f>
        <v>#REF!</v>
      </c>
      <c r="AA63" s="19" t="e">
        <f>#REF!</f>
        <v>#REF!</v>
      </c>
      <c r="AB63" s="19" t="e">
        <f>#REF!</f>
        <v>#REF!</v>
      </c>
      <c r="AC63" s="19" t="e">
        <f>'Reference Value Summary'!#REF!</f>
        <v>#REF!</v>
      </c>
      <c r="AD63" s="19" t="e">
        <f>'Reference Value Summary'!#REF!</f>
        <v>#REF!</v>
      </c>
      <c r="AE63" s="19" t="e">
        <f>'Reference Value Summary'!#REF!</f>
        <v>#REF!</v>
      </c>
      <c r="AF63" s="19" t="e">
        <f>'Reference Value Summary'!#REF!</f>
        <v>#REF!</v>
      </c>
      <c r="AG63" s="19" t="e">
        <f>'Reference Value Summary'!#REF!</f>
        <v>#REF!</v>
      </c>
      <c r="AH63" s="19" t="e">
        <f>'Reference Value Summary'!#REF!</f>
        <v>#REF!</v>
      </c>
      <c r="AI63" s="19" t="e">
        <f>'Reference Value Summary'!#REF!</f>
        <v>#REF!</v>
      </c>
      <c r="AJ63" s="19">
        <f>'Reference Value Summary'!$B$4</f>
        <v>0</v>
      </c>
      <c r="AK63" s="19">
        <f>'Reference Value Summary'!$B$5</f>
        <v>0</v>
      </c>
      <c r="AL63" s="19" t="str">
        <f>'Reference Value Summary'!$B$6</f>
        <v/>
      </c>
      <c r="AM63" s="24" t="s">
        <v>109</v>
      </c>
      <c r="AN63" s="24" t="s">
        <v>220</v>
      </c>
      <c r="AO63" s="24" t="s">
        <v>82</v>
      </c>
      <c r="AP63" s="19">
        <f>'(C) Comparison to Reference'!E94</f>
        <v>0.20300000000000001</v>
      </c>
      <c r="AQ63" s="19">
        <f>'(C) Comparison to Reference'!F94</f>
        <v>0</v>
      </c>
      <c r="AR63" s="19" t="str">
        <f>'(C) Comparison to Reference'!M94</f>
        <v/>
      </c>
      <c r="AS63" s="19">
        <f>'(C) Comparison to Reference'!H94</f>
        <v>0</v>
      </c>
      <c r="AT63" s="19">
        <f>'(C) Comparison to Reference'!J94</f>
        <v>0</v>
      </c>
      <c r="AU63" s="19" t="str">
        <f>'(C) Comparison to Reference'!L94</f>
        <v/>
      </c>
      <c r="AV63" s="19" t="e">
        <f>#REF!</f>
        <v>#REF!</v>
      </c>
      <c r="AW63" s="19" t="e">
        <f>#REF!</f>
        <v>#REF!</v>
      </c>
      <c r="AX63" s="19" t="e">
        <f>#REF!</f>
        <v>#REF!</v>
      </c>
      <c r="AY63" s="19" t="e">
        <f>#REF!</f>
        <v>#REF!</v>
      </c>
      <c r="AZ63" s="19" t="e">
        <f>#REF!</f>
        <v>#REF!</v>
      </c>
      <c r="BA63" s="19" t="str">
        <f>VLOOKUP(AP63,Database!$G$2:$H$139,2,FALSE)</f>
        <v>ICE V2.0</v>
      </c>
    </row>
    <row r="64" spans="1:53" ht="45" x14ac:dyDescent="0.25">
      <c r="A64" s="19" t="e">
        <f t="shared" si="0"/>
        <v>#REF!</v>
      </c>
      <c r="B64" s="19" t="e">
        <f>#REF!</f>
        <v>#REF!</v>
      </c>
      <c r="C64" s="19" t="e">
        <f>#REF!</f>
        <v>#REF!</v>
      </c>
      <c r="D64" s="19" t="e">
        <f>#REF!</f>
        <v>#REF!</v>
      </c>
      <c r="E64" s="114" t="e">
        <f>#REF!</f>
        <v>#REF!</v>
      </c>
      <c r="F64" s="19" t="e">
        <f>#REF!</f>
        <v>#REF!</v>
      </c>
      <c r="G64" s="19" t="e">
        <f>#REF!</f>
        <v>#REF!</v>
      </c>
      <c r="H64" s="19" t="e">
        <f>#REF!</f>
        <v>#REF!</v>
      </c>
      <c r="I64" s="19" t="e">
        <f>#REF!</f>
        <v>#REF!</v>
      </c>
      <c r="J64" s="19" t="e">
        <f>#REF!</f>
        <v>#REF!</v>
      </c>
      <c r="K64" s="19" t="e">
        <f>#REF!</f>
        <v>#REF!</v>
      </c>
      <c r="L64" s="19" t="e">
        <f>#REF!</f>
        <v>#REF!</v>
      </c>
      <c r="M64" s="19" t="e">
        <f>#REF!</f>
        <v>#REF!</v>
      </c>
      <c r="N64" s="19" t="e">
        <f>#REF!</f>
        <v>#REF!</v>
      </c>
      <c r="O64" s="19" t="e">
        <f>#REF!</f>
        <v>#REF!</v>
      </c>
      <c r="P64" s="19" t="e">
        <f>#REF!</f>
        <v>#REF!</v>
      </c>
      <c r="Q64" s="19" t="e">
        <f>#REF!</f>
        <v>#REF!</v>
      </c>
      <c r="R64" s="19" t="e">
        <f>#REF!</f>
        <v>#REF!</v>
      </c>
      <c r="S64" s="19" t="e">
        <f>#REF!</f>
        <v>#REF!</v>
      </c>
      <c r="T64" s="19" t="e">
        <f>#REF!</f>
        <v>#REF!</v>
      </c>
      <c r="U64" s="19" t="e">
        <f>#REF!</f>
        <v>#REF!</v>
      </c>
      <c r="V64" s="19" t="e">
        <f>#REF!</f>
        <v>#REF!</v>
      </c>
      <c r="W64" s="19" t="e">
        <f>#REF!</f>
        <v>#REF!</v>
      </c>
      <c r="X64" s="19" t="e">
        <f>#REF!</f>
        <v>#REF!</v>
      </c>
      <c r="Y64" s="19" t="e">
        <f>#REF!</f>
        <v>#REF!</v>
      </c>
      <c r="Z64" s="19" t="e">
        <f>#REF!</f>
        <v>#REF!</v>
      </c>
      <c r="AA64" s="19" t="e">
        <f>#REF!</f>
        <v>#REF!</v>
      </c>
      <c r="AB64" s="19" t="e">
        <f>#REF!</f>
        <v>#REF!</v>
      </c>
      <c r="AC64" s="19" t="e">
        <f>'Reference Value Summary'!#REF!</f>
        <v>#REF!</v>
      </c>
      <c r="AD64" s="19" t="e">
        <f>'Reference Value Summary'!#REF!</f>
        <v>#REF!</v>
      </c>
      <c r="AE64" s="19" t="e">
        <f>'Reference Value Summary'!#REF!</f>
        <v>#REF!</v>
      </c>
      <c r="AF64" s="19" t="e">
        <f>'Reference Value Summary'!#REF!</f>
        <v>#REF!</v>
      </c>
      <c r="AG64" s="19" t="e">
        <f>'Reference Value Summary'!#REF!</f>
        <v>#REF!</v>
      </c>
      <c r="AH64" s="19" t="e">
        <f>'Reference Value Summary'!#REF!</f>
        <v>#REF!</v>
      </c>
      <c r="AI64" s="19" t="e">
        <f>'Reference Value Summary'!#REF!</f>
        <v>#REF!</v>
      </c>
      <c r="AJ64" s="19">
        <f>'Reference Value Summary'!$B$4</f>
        <v>0</v>
      </c>
      <c r="AK64" s="19">
        <f>'Reference Value Summary'!$B$5</f>
        <v>0</v>
      </c>
      <c r="AL64" s="19" t="str">
        <f>'Reference Value Summary'!$B$6</f>
        <v/>
      </c>
      <c r="AM64" s="24" t="s">
        <v>109</v>
      </c>
      <c r="AN64" s="24" t="s">
        <v>222</v>
      </c>
      <c r="AO64" s="24" t="s">
        <v>77</v>
      </c>
      <c r="AP64" s="19">
        <f>'(C) Comparison to Reference'!E96</f>
        <v>0.11700000000000001</v>
      </c>
      <c r="AQ64" s="19">
        <f>'(C) Comparison to Reference'!F96</f>
        <v>0</v>
      </c>
      <c r="AR64" s="19" t="str">
        <f>'(C) Comparison to Reference'!M96</f>
        <v/>
      </c>
      <c r="AS64" s="19">
        <f>'(C) Comparison to Reference'!H96</f>
        <v>0</v>
      </c>
      <c r="AT64" s="19">
        <f>'(C) Comparison to Reference'!J96</f>
        <v>0</v>
      </c>
      <c r="AU64" s="19" t="str">
        <f>'(C) Comparison to Reference'!L96</f>
        <v/>
      </c>
      <c r="AV64" s="19" t="e">
        <f>#REF!</f>
        <v>#REF!</v>
      </c>
      <c r="AW64" s="19" t="e">
        <f>#REF!</f>
        <v>#REF!</v>
      </c>
      <c r="AX64" s="19" t="e">
        <f>#REF!</f>
        <v>#REF!</v>
      </c>
      <c r="AY64" s="19" t="e">
        <f>#REF!</f>
        <v>#REF!</v>
      </c>
      <c r="AZ64" s="19" t="e">
        <f>#REF!</f>
        <v>#REF!</v>
      </c>
      <c r="BA64" s="19" t="str">
        <f>VLOOKUP(AP64,Database!$G$2:$H$139,2,FALSE)</f>
        <v>ICE V3.0</v>
      </c>
    </row>
    <row r="65" spans="1:53" ht="45" x14ac:dyDescent="0.25">
      <c r="A65" s="19" t="e">
        <f t="shared" si="0"/>
        <v>#REF!</v>
      </c>
      <c r="B65" s="19" t="e">
        <f>#REF!</f>
        <v>#REF!</v>
      </c>
      <c r="C65" s="19" t="e">
        <f>#REF!</f>
        <v>#REF!</v>
      </c>
      <c r="D65" s="19" t="e">
        <f>#REF!</f>
        <v>#REF!</v>
      </c>
      <c r="E65" s="114" t="e">
        <f>#REF!</f>
        <v>#REF!</v>
      </c>
      <c r="F65" s="19" t="e">
        <f>#REF!</f>
        <v>#REF!</v>
      </c>
      <c r="G65" s="19" t="e">
        <f>#REF!</f>
        <v>#REF!</v>
      </c>
      <c r="H65" s="19" t="e">
        <f>#REF!</f>
        <v>#REF!</v>
      </c>
      <c r="I65" s="19" t="e">
        <f>#REF!</f>
        <v>#REF!</v>
      </c>
      <c r="J65" s="19" t="e">
        <f>#REF!</f>
        <v>#REF!</v>
      </c>
      <c r="K65" s="19" t="e">
        <f>#REF!</f>
        <v>#REF!</v>
      </c>
      <c r="L65" s="19" t="e">
        <f>#REF!</f>
        <v>#REF!</v>
      </c>
      <c r="M65" s="19" t="e">
        <f>#REF!</f>
        <v>#REF!</v>
      </c>
      <c r="N65" s="19" t="e">
        <f>#REF!</f>
        <v>#REF!</v>
      </c>
      <c r="O65" s="19" t="e">
        <f>#REF!</f>
        <v>#REF!</v>
      </c>
      <c r="P65" s="19" t="e">
        <f>#REF!</f>
        <v>#REF!</v>
      </c>
      <c r="Q65" s="19" t="e">
        <f>#REF!</f>
        <v>#REF!</v>
      </c>
      <c r="R65" s="19" t="e">
        <f>#REF!</f>
        <v>#REF!</v>
      </c>
      <c r="S65" s="19" t="e">
        <f>#REF!</f>
        <v>#REF!</v>
      </c>
      <c r="T65" s="19" t="e">
        <f>#REF!</f>
        <v>#REF!</v>
      </c>
      <c r="U65" s="19" t="e">
        <f>#REF!</f>
        <v>#REF!</v>
      </c>
      <c r="V65" s="19" t="e">
        <f>#REF!</f>
        <v>#REF!</v>
      </c>
      <c r="W65" s="19" t="e">
        <f>#REF!</f>
        <v>#REF!</v>
      </c>
      <c r="X65" s="19" t="e">
        <f>#REF!</f>
        <v>#REF!</v>
      </c>
      <c r="Y65" s="19" t="e">
        <f>#REF!</f>
        <v>#REF!</v>
      </c>
      <c r="Z65" s="19" t="e">
        <f>#REF!</f>
        <v>#REF!</v>
      </c>
      <c r="AA65" s="19" t="e">
        <f>#REF!</f>
        <v>#REF!</v>
      </c>
      <c r="AB65" s="19" t="e">
        <f>#REF!</f>
        <v>#REF!</v>
      </c>
      <c r="AC65" s="19" t="e">
        <f>'Reference Value Summary'!#REF!</f>
        <v>#REF!</v>
      </c>
      <c r="AD65" s="19" t="e">
        <f>'Reference Value Summary'!#REF!</f>
        <v>#REF!</v>
      </c>
      <c r="AE65" s="19" t="e">
        <f>'Reference Value Summary'!#REF!</f>
        <v>#REF!</v>
      </c>
      <c r="AF65" s="19" t="e">
        <f>'Reference Value Summary'!#REF!</f>
        <v>#REF!</v>
      </c>
      <c r="AG65" s="19" t="e">
        <f>'Reference Value Summary'!#REF!</f>
        <v>#REF!</v>
      </c>
      <c r="AH65" s="19" t="e">
        <f>'Reference Value Summary'!#REF!</f>
        <v>#REF!</v>
      </c>
      <c r="AI65" s="19" t="e">
        <f>'Reference Value Summary'!#REF!</f>
        <v>#REF!</v>
      </c>
      <c r="AJ65" s="19">
        <f>'Reference Value Summary'!$B$4</f>
        <v>0</v>
      </c>
      <c r="AK65" s="19">
        <f>'Reference Value Summary'!$B$5</f>
        <v>0</v>
      </c>
      <c r="AL65" s="19" t="str">
        <f>'Reference Value Summary'!$B$6</f>
        <v/>
      </c>
      <c r="AM65" s="24" t="s">
        <v>109</v>
      </c>
      <c r="AN65" s="24" t="s">
        <v>222</v>
      </c>
      <c r="AO65" s="24" t="s">
        <v>84</v>
      </c>
      <c r="AP65" s="19">
        <f>'(C) Comparison to Reference'!E97</f>
        <v>0.124</v>
      </c>
      <c r="AQ65" s="19">
        <f>'(C) Comparison to Reference'!F97</f>
        <v>0</v>
      </c>
      <c r="AR65" s="19" t="str">
        <f>'(C) Comparison to Reference'!M97</f>
        <v/>
      </c>
      <c r="AS65" s="19">
        <f>'(C) Comparison to Reference'!H97</f>
        <v>0</v>
      </c>
      <c r="AT65" s="19">
        <f>'(C) Comparison to Reference'!J97</f>
        <v>0</v>
      </c>
      <c r="AU65" s="19" t="str">
        <f>'(C) Comparison to Reference'!L97</f>
        <v/>
      </c>
      <c r="AV65" s="19" t="e">
        <f>#REF!</f>
        <v>#REF!</v>
      </c>
      <c r="AW65" s="19" t="e">
        <f>#REF!</f>
        <v>#REF!</v>
      </c>
      <c r="AX65" s="19" t="e">
        <f>#REF!</f>
        <v>#REF!</v>
      </c>
      <c r="AY65" s="19" t="e">
        <f>#REF!</f>
        <v>#REF!</v>
      </c>
      <c r="AZ65" s="19" t="e">
        <f>#REF!</f>
        <v>#REF!</v>
      </c>
      <c r="BA65" s="19" t="str">
        <f>VLOOKUP(AP65,Database!$G$2:$H$139,2,FALSE)</f>
        <v>ICE V3.0</v>
      </c>
    </row>
    <row r="66" spans="1:53" ht="45" x14ac:dyDescent="0.25">
      <c r="A66" s="19" t="e">
        <f t="shared" si="0"/>
        <v>#REF!</v>
      </c>
      <c r="B66" s="19" t="e">
        <f>#REF!</f>
        <v>#REF!</v>
      </c>
      <c r="C66" s="19" t="e">
        <f>#REF!</f>
        <v>#REF!</v>
      </c>
      <c r="D66" s="19" t="e">
        <f>#REF!</f>
        <v>#REF!</v>
      </c>
      <c r="E66" s="114" t="e">
        <f>#REF!</f>
        <v>#REF!</v>
      </c>
      <c r="F66" s="19" t="e">
        <f>#REF!</f>
        <v>#REF!</v>
      </c>
      <c r="G66" s="19" t="e">
        <f>#REF!</f>
        <v>#REF!</v>
      </c>
      <c r="H66" s="19" t="e">
        <f>#REF!</f>
        <v>#REF!</v>
      </c>
      <c r="I66" s="19" t="e">
        <f>#REF!</f>
        <v>#REF!</v>
      </c>
      <c r="J66" s="19" t="e">
        <f>#REF!</f>
        <v>#REF!</v>
      </c>
      <c r="K66" s="19" t="e">
        <f>#REF!</f>
        <v>#REF!</v>
      </c>
      <c r="L66" s="19" t="e">
        <f>#REF!</f>
        <v>#REF!</v>
      </c>
      <c r="M66" s="19" t="e">
        <f>#REF!</f>
        <v>#REF!</v>
      </c>
      <c r="N66" s="19" t="e">
        <f>#REF!</f>
        <v>#REF!</v>
      </c>
      <c r="O66" s="19" t="e">
        <f>#REF!</f>
        <v>#REF!</v>
      </c>
      <c r="P66" s="19" t="e">
        <f>#REF!</f>
        <v>#REF!</v>
      </c>
      <c r="Q66" s="19" t="e">
        <f>#REF!</f>
        <v>#REF!</v>
      </c>
      <c r="R66" s="19" t="e">
        <f>#REF!</f>
        <v>#REF!</v>
      </c>
      <c r="S66" s="19" t="e">
        <f>#REF!</f>
        <v>#REF!</v>
      </c>
      <c r="T66" s="19" t="e">
        <f>#REF!</f>
        <v>#REF!</v>
      </c>
      <c r="U66" s="19" t="e">
        <f>#REF!</f>
        <v>#REF!</v>
      </c>
      <c r="V66" s="19" t="e">
        <f>#REF!</f>
        <v>#REF!</v>
      </c>
      <c r="W66" s="19" t="e">
        <f>#REF!</f>
        <v>#REF!</v>
      </c>
      <c r="X66" s="19" t="e">
        <f>#REF!</f>
        <v>#REF!</v>
      </c>
      <c r="Y66" s="19" t="e">
        <f>#REF!</f>
        <v>#REF!</v>
      </c>
      <c r="Z66" s="19" t="e">
        <f>#REF!</f>
        <v>#REF!</v>
      </c>
      <c r="AA66" s="19" t="e">
        <f>#REF!</f>
        <v>#REF!</v>
      </c>
      <c r="AB66" s="19" t="e">
        <f>#REF!</f>
        <v>#REF!</v>
      </c>
      <c r="AC66" s="19" t="e">
        <f>'Reference Value Summary'!#REF!</f>
        <v>#REF!</v>
      </c>
      <c r="AD66" s="19" t="e">
        <f>'Reference Value Summary'!#REF!</f>
        <v>#REF!</v>
      </c>
      <c r="AE66" s="19" t="e">
        <f>'Reference Value Summary'!#REF!</f>
        <v>#REF!</v>
      </c>
      <c r="AF66" s="19" t="e">
        <f>'Reference Value Summary'!#REF!</f>
        <v>#REF!</v>
      </c>
      <c r="AG66" s="19" t="e">
        <f>'Reference Value Summary'!#REF!</f>
        <v>#REF!</v>
      </c>
      <c r="AH66" s="19" t="e">
        <f>'Reference Value Summary'!#REF!</f>
        <v>#REF!</v>
      </c>
      <c r="AI66" s="19" t="e">
        <f>'Reference Value Summary'!#REF!</f>
        <v>#REF!</v>
      </c>
      <c r="AJ66" s="19">
        <f>'Reference Value Summary'!$B$4</f>
        <v>0</v>
      </c>
      <c r="AK66" s="19">
        <f>'Reference Value Summary'!$B$5</f>
        <v>0</v>
      </c>
      <c r="AL66" s="19" t="str">
        <f>'Reference Value Summary'!$B$6</f>
        <v/>
      </c>
      <c r="AM66" s="24" t="s">
        <v>109</v>
      </c>
      <c r="AN66" s="24" t="s">
        <v>222</v>
      </c>
      <c r="AO66" s="24" t="s">
        <v>79</v>
      </c>
      <c r="AP66" s="19">
        <f>'(C) Comparison to Reference'!E98</f>
        <v>0.14399999999999999</v>
      </c>
      <c r="AQ66" s="19">
        <f>'(C) Comparison to Reference'!F98</f>
        <v>0</v>
      </c>
      <c r="AR66" s="19" t="str">
        <f>'(C) Comparison to Reference'!M98</f>
        <v/>
      </c>
      <c r="AS66" s="19">
        <f>'(C) Comparison to Reference'!H98</f>
        <v>0</v>
      </c>
      <c r="AT66" s="19">
        <f>'(C) Comparison to Reference'!J98</f>
        <v>0</v>
      </c>
      <c r="AU66" s="19" t="str">
        <f>'(C) Comparison to Reference'!L98</f>
        <v/>
      </c>
      <c r="AV66" s="19" t="e">
        <f>#REF!</f>
        <v>#REF!</v>
      </c>
      <c r="AW66" s="19" t="e">
        <f>#REF!</f>
        <v>#REF!</v>
      </c>
      <c r="AX66" s="19" t="e">
        <f>#REF!</f>
        <v>#REF!</v>
      </c>
      <c r="AY66" s="19" t="e">
        <f>#REF!</f>
        <v>#REF!</v>
      </c>
      <c r="AZ66" s="19" t="e">
        <f>#REF!</f>
        <v>#REF!</v>
      </c>
      <c r="BA66" s="19" t="str">
        <f>VLOOKUP(AP66,Database!$G$2:$H$139,2,FALSE)</f>
        <v>ICE V3.0</v>
      </c>
    </row>
    <row r="67" spans="1:53" ht="45" x14ac:dyDescent="0.25">
      <c r="A67" s="19" t="e">
        <f t="shared" si="0"/>
        <v>#REF!</v>
      </c>
      <c r="B67" s="19" t="e">
        <f>#REF!</f>
        <v>#REF!</v>
      </c>
      <c r="C67" s="19" t="e">
        <f>#REF!</f>
        <v>#REF!</v>
      </c>
      <c r="D67" s="19" t="e">
        <f>#REF!</f>
        <v>#REF!</v>
      </c>
      <c r="E67" s="114" t="e">
        <f>#REF!</f>
        <v>#REF!</v>
      </c>
      <c r="F67" s="19" t="e">
        <f>#REF!</f>
        <v>#REF!</v>
      </c>
      <c r="G67" s="19" t="e">
        <f>#REF!</f>
        <v>#REF!</v>
      </c>
      <c r="H67" s="19" t="e">
        <f>#REF!</f>
        <v>#REF!</v>
      </c>
      <c r="I67" s="19" t="e">
        <f>#REF!</f>
        <v>#REF!</v>
      </c>
      <c r="J67" s="19" t="e">
        <f>#REF!</f>
        <v>#REF!</v>
      </c>
      <c r="K67" s="19" t="e">
        <f>#REF!</f>
        <v>#REF!</v>
      </c>
      <c r="L67" s="19" t="e">
        <f>#REF!</f>
        <v>#REF!</v>
      </c>
      <c r="M67" s="19" t="e">
        <f>#REF!</f>
        <v>#REF!</v>
      </c>
      <c r="N67" s="19" t="e">
        <f>#REF!</f>
        <v>#REF!</v>
      </c>
      <c r="O67" s="19" t="e">
        <f>#REF!</f>
        <v>#REF!</v>
      </c>
      <c r="P67" s="19" t="e">
        <f>#REF!</f>
        <v>#REF!</v>
      </c>
      <c r="Q67" s="19" t="e">
        <f>#REF!</f>
        <v>#REF!</v>
      </c>
      <c r="R67" s="19" t="e">
        <f>#REF!</f>
        <v>#REF!</v>
      </c>
      <c r="S67" s="19" t="e">
        <f>#REF!</f>
        <v>#REF!</v>
      </c>
      <c r="T67" s="19" t="e">
        <f>#REF!</f>
        <v>#REF!</v>
      </c>
      <c r="U67" s="19" t="e">
        <f>#REF!</f>
        <v>#REF!</v>
      </c>
      <c r="V67" s="19" t="e">
        <f>#REF!</f>
        <v>#REF!</v>
      </c>
      <c r="W67" s="19" t="e">
        <f>#REF!</f>
        <v>#REF!</v>
      </c>
      <c r="X67" s="19" t="e">
        <f>#REF!</f>
        <v>#REF!</v>
      </c>
      <c r="Y67" s="19" t="e">
        <f>#REF!</f>
        <v>#REF!</v>
      </c>
      <c r="Z67" s="19" t="e">
        <f>#REF!</f>
        <v>#REF!</v>
      </c>
      <c r="AA67" s="19" t="e">
        <f>#REF!</f>
        <v>#REF!</v>
      </c>
      <c r="AB67" s="19" t="e">
        <f>#REF!</f>
        <v>#REF!</v>
      </c>
      <c r="AC67" s="19" t="e">
        <f>'Reference Value Summary'!#REF!</f>
        <v>#REF!</v>
      </c>
      <c r="AD67" s="19" t="e">
        <f>'Reference Value Summary'!#REF!</f>
        <v>#REF!</v>
      </c>
      <c r="AE67" s="19" t="e">
        <f>'Reference Value Summary'!#REF!</f>
        <v>#REF!</v>
      </c>
      <c r="AF67" s="19" t="e">
        <f>'Reference Value Summary'!#REF!</f>
        <v>#REF!</v>
      </c>
      <c r="AG67" s="19" t="e">
        <f>'Reference Value Summary'!#REF!</f>
        <v>#REF!</v>
      </c>
      <c r="AH67" s="19" t="e">
        <f>'Reference Value Summary'!#REF!</f>
        <v>#REF!</v>
      </c>
      <c r="AI67" s="19" t="e">
        <f>'Reference Value Summary'!#REF!</f>
        <v>#REF!</v>
      </c>
      <c r="AJ67" s="19">
        <f>'Reference Value Summary'!$B$4</f>
        <v>0</v>
      </c>
      <c r="AK67" s="19">
        <f>'Reference Value Summary'!$B$5</f>
        <v>0</v>
      </c>
      <c r="AL67" s="19" t="str">
        <f>'Reference Value Summary'!$B$6</f>
        <v/>
      </c>
      <c r="AM67" s="24" t="s">
        <v>109</v>
      </c>
      <c r="AN67" s="24" t="s">
        <v>222</v>
      </c>
      <c r="AO67" s="24" t="s">
        <v>80</v>
      </c>
      <c r="AP67" s="19">
        <f>'(C) Comparison to Reference'!E99</f>
        <v>0.151</v>
      </c>
      <c r="AQ67" s="19">
        <f>'(C) Comparison to Reference'!F99</f>
        <v>0</v>
      </c>
      <c r="AR67" s="19" t="str">
        <f>'(C) Comparison to Reference'!M99</f>
        <v/>
      </c>
      <c r="AS67" s="19">
        <f>'(C) Comparison to Reference'!H99</f>
        <v>0</v>
      </c>
      <c r="AT67" s="19">
        <f>'(C) Comparison to Reference'!J99</f>
        <v>0</v>
      </c>
      <c r="AU67" s="19" t="str">
        <f>'(C) Comparison to Reference'!L99</f>
        <v/>
      </c>
      <c r="AV67" s="19" t="e">
        <f>#REF!</f>
        <v>#REF!</v>
      </c>
      <c r="AW67" s="19" t="e">
        <f>#REF!</f>
        <v>#REF!</v>
      </c>
      <c r="AX67" s="19" t="e">
        <f>#REF!</f>
        <v>#REF!</v>
      </c>
      <c r="AY67" s="19" t="e">
        <f>#REF!</f>
        <v>#REF!</v>
      </c>
      <c r="AZ67" s="19" t="e">
        <f>#REF!</f>
        <v>#REF!</v>
      </c>
      <c r="BA67" s="19" t="str">
        <f>VLOOKUP(AP67,Database!$G$2:$H$139,2,FALSE)</f>
        <v>ICE V3.0</v>
      </c>
    </row>
    <row r="68" spans="1:53" ht="45" x14ac:dyDescent="0.25">
      <c r="A68" s="19" t="e">
        <f t="shared" si="0"/>
        <v>#REF!</v>
      </c>
      <c r="B68" s="19" t="e">
        <f>#REF!</f>
        <v>#REF!</v>
      </c>
      <c r="C68" s="19" t="e">
        <f>#REF!</f>
        <v>#REF!</v>
      </c>
      <c r="D68" s="19" t="e">
        <f>#REF!</f>
        <v>#REF!</v>
      </c>
      <c r="E68" s="114" t="e">
        <f>#REF!</f>
        <v>#REF!</v>
      </c>
      <c r="F68" s="19" t="e">
        <f>#REF!</f>
        <v>#REF!</v>
      </c>
      <c r="G68" s="19" t="e">
        <f>#REF!</f>
        <v>#REF!</v>
      </c>
      <c r="H68" s="19" t="e">
        <f>#REF!</f>
        <v>#REF!</v>
      </c>
      <c r="I68" s="19" t="e">
        <f>#REF!</f>
        <v>#REF!</v>
      </c>
      <c r="J68" s="19" t="e">
        <f>#REF!</f>
        <v>#REF!</v>
      </c>
      <c r="K68" s="19" t="e">
        <f>#REF!</f>
        <v>#REF!</v>
      </c>
      <c r="L68" s="19" t="e">
        <f>#REF!</f>
        <v>#REF!</v>
      </c>
      <c r="M68" s="19" t="e">
        <f>#REF!</f>
        <v>#REF!</v>
      </c>
      <c r="N68" s="19" t="e">
        <f>#REF!</f>
        <v>#REF!</v>
      </c>
      <c r="O68" s="19" t="e">
        <f>#REF!</f>
        <v>#REF!</v>
      </c>
      <c r="P68" s="19" t="e">
        <f>#REF!</f>
        <v>#REF!</v>
      </c>
      <c r="Q68" s="19" t="e">
        <f>#REF!</f>
        <v>#REF!</v>
      </c>
      <c r="R68" s="19" t="e">
        <f>#REF!</f>
        <v>#REF!</v>
      </c>
      <c r="S68" s="19" t="e">
        <f>#REF!</f>
        <v>#REF!</v>
      </c>
      <c r="T68" s="19" t="e">
        <f>#REF!</f>
        <v>#REF!</v>
      </c>
      <c r="U68" s="19" t="e">
        <f>#REF!</f>
        <v>#REF!</v>
      </c>
      <c r="V68" s="19" t="e">
        <f>#REF!</f>
        <v>#REF!</v>
      </c>
      <c r="W68" s="19" t="e">
        <f>#REF!</f>
        <v>#REF!</v>
      </c>
      <c r="X68" s="19" t="e">
        <f>#REF!</f>
        <v>#REF!</v>
      </c>
      <c r="Y68" s="19" t="e">
        <f>#REF!</f>
        <v>#REF!</v>
      </c>
      <c r="Z68" s="19" t="e">
        <f>#REF!</f>
        <v>#REF!</v>
      </c>
      <c r="AA68" s="19" t="e">
        <f>#REF!</f>
        <v>#REF!</v>
      </c>
      <c r="AB68" s="19" t="e">
        <f>#REF!</f>
        <v>#REF!</v>
      </c>
      <c r="AC68" s="19" t="e">
        <f>'Reference Value Summary'!#REF!</f>
        <v>#REF!</v>
      </c>
      <c r="AD68" s="19" t="e">
        <f>'Reference Value Summary'!#REF!</f>
        <v>#REF!</v>
      </c>
      <c r="AE68" s="19" t="e">
        <f>'Reference Value Summary'!#REF!</f>
        <v>#REF!</v>
      </c>
      <c r="AF68" s="19" t="e">
        <f>'Reference Value Summary'!#REF!</f>
        <v>#REF!</v>
      </c>
      <c r="AG68" s="19" t="e">
        <f>'Reference Value Summary'!#REF!</f>
        <v>#REF!</v>
      </c>
      <c r="AH68" s="19" t="e">
        <f>'Reference Value Summary'!#REF!</f>
        <v>#REF!</v>
      </c>
      <c r="AI68" s="19" t="e">
        <f>'Reference Value Summary'!#REF!</f>
        <v>#REF!</v>
      </c>
      <c r="AJ68" s="19">
        <f>'Reference Value Summary'!$B$4</f>
        <v>0</v>
      </c>
      <c r="AK68" s="19">
        <f>'Reference Value Summary'!$B$5</f>
        <v>0</v>
      </c>
      <c r="AL68" s="19" t="str">
        <f>'Reference Value Summary'!$B$6</f>
        <v/>
      </c>
      <c r="AM68" s="24" t="s">
        <v>109</v>
      </c>
      <c r="AN68" s="24" t="s">
        <v>222</v>
      </c>
      <c r="AO68" s="24" t="s">
        <v>81</v>
      </c>
      <c r="AP68" s="19">
        <f>'(C) Comparison to Reference'!E100</f>
        <v>0.16</v>
      </c>
      <c r="AQ68" s="19">
        <f>'(C) Comparison to Reference'!F100</f>
        <v>0</v>
      </c>
      <c r="AR68" s="19" t="str">
        <f>'(C) Comparison to Reference'!M100</f>
        <v/>
      </c>
      <c r="AS68" s="19">
        <f>'(C) Comparison to Reference'!H100</f>
        <v>0</v>
      </c>
      <c r="AT68" s="19">
        <f>'(C) Comparison to Reference'!J100</f>
        <v>0</v>
      </c>
      <c r="AU68" s="19" t="str">
        <f>'(C) Comparison to Reference'!L100</f>
        <v/>
      </c>
      <c r="AV68" s="19" t="e">
        <f>#REF!</f>
        <v>#REF!</v>
      </c>
      <c r="AW68" s="19" t="e">
        <f>#REF!</f>
        <v>#REF!</v>
      </c>
      <c r="AX68" s="19" t="e">
        <f>#REF!</f>
        <v>#REF!</v>
      </c>
      <c r="AY68" s="19" t="e">
        <f>#REF!</f>
        <v>#REF!</v>
      </c>
      <c r="AZ68" s="19" t="e">
        <f>#REF!</f>
        <v>#REF!</v>
      </c>
      <c r="BA68" s="19" t="str">
        <f>VLOOKUP(AP68,Database!$G$2:$H$139,2,FALSE)</f>
        <v>ICE V3.0</v>
      </c>
    </row>
    <row r="69" spans="1:53" ht="45" x14ac:dyDescent="0.25">
      <c r="A69" s="19" t="e">
        <f t="shared" ref="A69:A137" si="1">$A$2</f>
        <v>#REF!</v>
      </c>
      <c r="B69" s="19" t="e">
        <f>#REF!</f>
        <v>#REF!</v>
      </c>
      <c r="C69" s="19" t="e">
        <f>#REF!</f>
        <v>#REF!</v>
      </c>
      <c r="D69" s="19" t="e">
        <f>#REF!</f>
        <v>#REF!</v>
      </c>
      <c r="E69" s="114" t="e">
        <f>#REF!</f>
        <v>#REF!</v>
      </c>
      <c r="F69" s="19" t="e">
        <f>#REF!</f>
        <v>#REF!</v>
      </c>
      <c r="G69" s="19" t="e">
        <f>#REF!</f>
        <v>#REF!</v>
      </c>
      <c r="H69" s="19" t="e">
        <f>#REF!</f>
        <v>#REF!</v>
      </c>
      <c r="I69" s="19" t="e">
        <f>#REF!</f>
        <v>#REF!</v>
      </c>
      <c r="J69" s="19" t="e">
        <f>#REF!</f>
        <v>#REF!</v>
      </c>
      <c r="K69" s="19" t="e">
        <f>#REF!</f>
        <v>#REF!</v>
      </c>
      <c r="L69" s="19" t="e">
        <f>#REF!</f>
        <v>#REF!</v>
      </c>
      <c r="M69" s="19" t="e">
        <f>#REF!</f>
        <v>#REF!</v>
      </c>
      <c r="N69" s="19" t="e">
        <f>#REF!</f>
        <v>#REF!</v>
      </c>
      <c r="O69" s="19" t="e">
        <f>#REF!</f>
        <v>#REF!</v>
      </c>
      <c r="P69" s="19" t="e">
        <f>#REF!</f>
        <v>#REF!</v>
      </c>
      <c r="Q69" s="19" t="e">
        <f>#REF!</f>
        <v>#REF!</v>
      </c>
      <c r="R69" s="19" t="e">
        <f>#REF!</f>
        <v>#REF!</v>
      </c>
      <c r="S69" s="19" t="e">
        <f>#REF!</f>
        <v>#REF!</v>
      </c>
      <c r="T69" s="19" t="e">
        <f>#REF!</f>
        <v>#REF!</v>
      </c>
      <c r="U69" s="19" t="e">
        <f>#REF!</f>
        <v>#REF!</v>
      </c>
      <c r="V69" s="19" t="e">
        <f>#REF!</f>
        <v>#REF!</v>
      </c>
      <c r="W69" s="19" t="e">
        <f>#REF!</f>
        <v>#REF!</v>
      </c>
      <c r="X69" s="19" t="e">
        <f>#REF!</f>
        <v>#REF!</v>
      </c>
      <c r="Y69" s="19" t="e">
        <f>#REF!</f>
        <v>#REF!</v>
      </c>
      <c r="Z69" s="19" t="e">
        <f>#REF!</f>
        <v>#REF!</v>
      </c>
      <c r="AA69" s="19" t="e">
        <f>#REF!</f>
        <v>#REF!</v>
      </c>
      <c r="AB69" s="19" t="e">
        <f>#REF!</f>
        <v>#REF!</v>
      </c>
      <c r="AC69" s="19" t="e">
        <f>'Reference Value Summary'!#REF!</f>
        <v>#REF!</v>
      </c>
      <c r="AD69" s="19" t="e">
        <f>'Reference Value Summary'!#REF!</f>
        <v>#REF!</v>
      </c>
      <c r="AE69" s="19" t="e">
        <f>'Reference Value Summary'!#REF!</f>
        <v>#REF!</v>
      </c>
      <c r="AF69" s="19" t="e">
        <f>'Reference Value Summary'!#REF!</f>
        <v>#REF!</v>
      </c>
      <c r="AG69" s="19" t="e">
        <f>'Reference Value Summary'!#REF!</f>
        <v>#REF!</v>
      </c>
      <c r="AH69" s="19" t="e">
        <f>'Reference Value Summary'!#REF!</f>
        <v>#REF!</v>
      </c>
      <c r="AI69" s="19" t="e">
        <f>'Reference Value Summary'!#REF!</f>
        <v>#REF!</v>
      </c>
      <c r="AJ69" s="19">
        <f>'Reference Value Summary'!$B$4</f>
        <v>0</v>
      </c>
      <c r="AK69" s="19">
        <f>'Reference Value Summary'!$B$5</f>
        <v>0</v>
      </c>
      <c r="AL69" s="19" t="str">
        <f>'Reference Value Summary'!$B$6</f>
        <v/>
      </c>
      <c r="AM69" s="24" t="s">
        <v>109</v>
      </c>
      <c r="AN69" s="24" t="s">
        <v>222</v>
      </c>
      <c r="AO69" s="24" t="s">
        <v>82</v>
      </c>
      <c r="AP69" s="19">
        <f>'(C) Comparison to Reference'!E101</f>
        <v>0.184</v>
      </c>
      <c r="AQ69" s="19">
        <f>'(C) Comparison to Reference'!F101</f>
        <v>0</v>
      </c>
      <c r="AR69" s="19" t="str">
        <f>'(C) Comparison to Reference'!M101</f>
        <v/>
      </c>
      <c r="AS69" s="19">
        <f>'(C) Comparison to Reference'!H101</f>
        <v>0</v>
      </c>
      <c r="AT69" s="19">
        <f>'(C) Comparison to Reference'!J101</f>
        <v>0</v>
      </c>
      <c r="AU69" s="19" t="str">
        <f>'(C) Comparison to Reference'!L101</f>
        <v/>
      </c>
      <c r="AV69" s="19" t="e">
        <f>#REF!</f>
        <v>#REF!</v>
      </c>
      <c r="AW69" s="19" t="e">
        <f>#REF!</f>
        <v>#REF!</v>
      </c>
      <c r="AX69" s="19" t="e">
        <f>#REF!</f>
        <v>#REF!</v>
      </c>
      <c r="AY69" s="19" t="e">
        <f>#REF!</f>
        <v>#REF!</v>
      </c>
      <c r="AZ69" s="19" t="e">
        <f>#REF!</f>
        <v>#REF!</v>
      </c>
      <c r="BA69" s="19" t="str">
        <f>VLOOKUP(AP69,Database!$G$2:$H$139,2,FALSE)</f>
        <v>ICE V2.0</v>
      </c>
    </row>
    <row r="70" spans="1:53" ht="45" x14ac:dyDescent="0.25">
      <c r="A70" s="19" t="e">
        <f t="shared" si="1"/>
        <v>#REF!</v>
      </c>
      <c r="B70" s="19" t="e">
        <f>#REF!</f>
        <v>#REF!</v>
      </c>
      <c r="C70" s="19" t="e">
        <f>#REF!</f>
        <v>#REF!</v>
      </c>
      <c r="D70" s="19" t="e">
        <f>#REF!</f>
        <v>#REF!</v>
      </c>
      <c r="E70" s="114" t="e">
        <f>#REF!</f>
        <v>#REF!</v>
      </c>
      <c r="F70" s="19" t="e">
        <f>#REF!</f>
        <v>#REF!</v>
      </c>
      <c r="G70" s="19" t="e">
        <f>#REF!</f>
        <v>#REF!</v>
      </c>
      <c r="H70" s="19" t="e">
        <f>#REF!</f>
        <v>#REF!</v>
      </c>
      <c r="I70" s="19" t="e">
        <f>#REF!</f>
        <v>#REF!</v>
      </c>
      <c r="J70" s="19" t="e">
        <f>#REF!</f>
        <v>#REF!</v>
      </c>
      <c r="K70" s="19" t="e">
        <f>#REF!</f>
        <v>#REF!</v>
      </c>
      <c r="L70" s="19" t="e">
        <f>#REF!</f>
        <v>#REF!</v>
      </c>
      <c r="M70" s="19" t="e">
        <f>#REF!</f>
        <v>#REF!</v>
      </c>
      <c r="N70" s="19" t="e">
        <f>#REF!</f>
        <v>#REF!</v>
      </c>
      <c r="O70" s="19" t="e">
        <f>#REF!</f>
        <v>#REF!</v>
      </c>
      <c r="P70" s="19" t="e">
        <f>#REF!</f>
        <v>#REF!</v>
      </c>
      <c r="Q70" s="19" t="e">
        <f>#REF!</f>
        <v>#REF!</v>
      </c>
      <c r="R70" s="19" t="e">
        <f>#REF!</f>
        <v>#REF!</v>
      </c>
      <c r="S70" s="19" t="e">
        <f>#REF!</f>
        <v>#REF!</v>
      </c>
      <c r="T70" s="19" t="e">
        <f>#REF!</f>
        <v>#REF!</v>
      </c>
      <c r="U70" s="19" t="e">
        <f>#REF!</f>
        <v>#REF!</v>
      </c>
      <c r="V70" s="19" t="e">
        <f>#REF!</f>
        <v>#REF!</v>
      </c>
      <c r="W70" s="19" t="e">
        <f>#REF!</f>
        <v>#REF!</v>
      </c>
      <c r="X70" s="19" t="e">
        <f>#REF!</f>
        <v>#REF!</v>
      </c>
      <c r="Y70" s="19" t="e">
        <f>#REF!</f>
        <v>#REF!</v>
      </c>
      <c r="Z70" s="19" t="e">
        <f>#REF!</f>
        <v>#REF!</v>
      </c>
      <c r="AA70" s="19" t="e">
        <f>#REF!</f>
        <v>#REF!</v>
      </c>
      <c r="AB70" s="19" t="e">
        <f>#REF!</f>
        <v>#REF!</v>
      </c>
      <c r="AC70" s="19" t="e">
        <f>'Reference Value Summary'!#REF!</f>
        <v>#REF!</v>
      </c>
      <c r="AD70" s="19" t="e">
        <f>'Reference Value Summary'!#REF!</f>
        <v>#REF!</v>
      </c>
      <c r="AE70" s="19" t="e">
        <f>'Reference Value Summary'!#REF!</f>
        <v>#REF!</v>
      </c>
      <c r="AF70" s="19" t="e">
        <f>'Reference Value Summary'!#REF!</f>
        <v>#REF!</v>
      </c>
      <c r="AG70" s="19" t="e">
        <f>'Reference Value Summary'!#REF!</f>
        <v>#REF!</v>
      </c>
      <c r="AH70" s="19" t="e">
        <f>'Reference Value Summary'!#REF!</f>
        <v>#REF!</v>
      </c>
      <c r="AI70" s="19" t="e">
        <f>'Reference Value Summary'!#REF!</f>
        <v>#REF!</v>
      </c>
      <c r="AJ70" s="19">
        <f>'Reference Value Summary'!$B$4</f>
        <v>0</v>
      </c>
      <c r="AK70" s="19">
        <f>'Reference Value Summary'!$B$5</f>
        <v>0</v>
      </c>
      <c r="AL70" s="19" t="str">
        <f>'Reference Value Summary'!$B$6</f>
        <v/>
      </c>
      <c r="AM70" s="24" t="s">
        <v>109</v>
      </c>
      <c r="AN70" s="24" t="s">
        <v>221</v>
      </c>
      <c r="AO70" s="24" t="s">
        <v>77</v>
      </c>
      <c r="AP70" s="19">
        <f>'(C) Comparison to Reference'!E103</f>
        <v>0.113</v>
      </c>
      <c r="AQ70" s="19">
        <f>'(C) Comparison to Reference'!F103</f>
        <v>0</v>
      </c>
      <c r="AR70" s="19" t="str">
        <f>'(C) Comparison to Reference'!M103</f>
        <v/>
      </c>
      <c r="AS70" s="19">
        <f>'(C) Comparison to Reference'!H103</f>
        <v>0</v>
      </c>
      <c r="AT70" s="19">
        <f>'(C) Comparison to Reference'!J103</f>
        <v>0</v>
      </c>
      <c r="AU70" s="19" t="str">
        <f>'(C) Comparison to Reference'!L103</f>
        <v/>
      </c>
      <c r="AV70" s="19" t="e">
        <f>#REF!</f>
        <v>#REF!</v>
      </c>
      <c r="AW70" s="19" t="e">
        <f>#REF!</f>
        <v>#REF!</v>
      </c>
      <c r="AX70" s="19" t="e">
        <f>#REF!</f>
        <v>#REF!</v>
      </c>
      <c r="AY70" s="19" t="e">
        <f>#REF!</f>
        <v>#REF!</v>
      </c>
      <c r="AZ70" s="19" t="e">
        <f>#REF!</f>
        <v>#REF!</v>
      </c>
      <c r="BA70" s="19" t="str">
        <f>VLOOKUP(AP70,Database!$G$2:$H$139,2,FALSE)</f>
        <v>ICE V3.0</v>
      </c>
    </row>
    <row r="71" spans="1:53" ht="45" x14ac:dyDescent="0.25">
      <c r="A71" s="19" t="e">
        <f t="shared" si="1"/>
        <v>#REF!</v>
      </c>
      <c r="B71" s="19" t="e">
        <f>#REF!</f>
        <v>#REF!</v>
      </c>
      <c r="C71" s="19" t="e">
        <f>#REF!</f>
        <v>#REF!</v>
      </c>
      <c r="D71" s="19" t="e">
        <f>#REF!</f>
        <v>#REF!</v>
      </c>
      <c r="E71" s="114" t="e">
        <f>#REF!</f>
        <v>#REF!</v>
      </c>
      <c r="F71" s="19" t="e">
        <f>#REF!</f>
        <v>#REF!</v>
      </c>
      <c r="G71" s="19" t="e">
        <f>#REF!</f>
        <v>#REF!</v>
      </c>
      <c r="H71" s="19" t="e">
        <f>#REF!</f>
        <v>#REF!</v>
      </c>
      <c r="I71" s="19" t="e">
        <f>#REF!</f>
        <v>#REF!</v>
      </c>
      <c r="J71" s="19" t="e">
        <f>#REF!</f>
        <v>#REF!</v>
      </c>
      <c r="K71" s="19" t="e">
        <f>#REF!</f>
        <v>#REF!</v>
      </c>
      <c r="L71" s="19" t="e">
        <f>#REF!</f>
        <v>#REF!</v>
      </c>
      <c r="M71" s="19" t="e">
        <f>#REF!</f>
        <v>#REF!</v>
      </c>
      <c r="N71" s="19" t="e">
        <f>#REF!</f>
        <v>#REF!</v>
      </c>
      <c r="O71" s="19" t="e">
        <f>#REF!</f>
        <v>#REF!</v>
      </c>
      <c r="P71" s="19" t="e">
        <f>#REF!</f>
        <v>#REF!</v>
      </c>
      <c r="Q71" s="19" t="e">
        <f>#REF!</f>
        <v>#REF!</v>
      </c>
      <c r="R71" s="19" t="e">
        <f>#REF!</f>
        <v>#REF!</v>
      </c>
      <c r="S71" s="19" t="e">
        <f>#REF!</f>
        <v>#REF!</v>
      </c>
      <c r="T71" s="19" t="e">
        <f>#REF!</f>
        <v>#REF!</v>
      </c>
      <c r="U71" s="19" t="e">
        <f>#REF!</f>
        <v>#REF!</v>
      </c>
      <c r="V71" s="19" t="e">
        <f>#REF!</f>
        <v>#REF!</v>
      </c>
      <c r="W71" s="19" t="e">
        <f>#REF!</f>
        <v>#REF!</v>
      </c>
      <c r="X71" s="19" t="e">
        <f>#REF!</f>
        <v>#REF!</v>
      </c>
      <c r="Y71" s="19" t="e">
        <f>#REF!</f>
        <v>#REF!</v>
      </c>
      <c r="Z71" s="19" t="e">
        <f>#REF!</f>
        <v>#REF!</v>
      </c>
      <c r="AA71" s="19" t="e">
        <f>#REF!</f>
        <v>#REF!</v>
      </c>
      <c r="AB71" s="19" t="e">
        <f>#REF!</f>
        <v>#REF!</v>
      </c>
      <c r="AC71" s="19" t="e">
        <f>'Reference Value Summary'!#REF!</f>
        <v>#REF!</v>
      </c>
      <c r="AD71" s="19" t="e">
        <f>'Reference Value Summary'!#REF!</f>
        <v>#REF!</v>
      </c>
      <c r="AE71" s="19" t="e">
        <f>'Reference Value Summary'!#REF!</f>
        <v>#REF!</v>
      </c>
      <c r="AF71" s="19" t="e">
        <f>'Reference Value Summary'!#REF!</f>
        <v>#REF!</v>
      </c>
      <c r="AG71" s="19" t="e">
        <f>'Reference Value Summary'!#REF!</f>
        <v>#REF!</v>
      </c>
      <c r="AH71" s="19" t="e">
        <f>'Reference Value Summary'!#REF!</f>
        <v>#REF!</v>
      </c>
      <c r="AI71" s="19" t="e">
        <f>'Reference Value Summary'!#REF!</f>
        <v>#REF!</v>
      </c>
      <c r="AJ71" s="19">
        <f>'Reference Value Summary'!$B$4</f>
        <v>0</v>
      </c>
      <c r="AK71" s="19">
        <f>'Reference Value Summary'!$B$5</f>
        <v>0</v>
      </c>
      <c r="AL71" s="19" t="str">
        <f>'Reference Value Summary'!$B$6</f>
        <v/>
      </c>
      <c r="AM71" s="24" t="s">
        <v>109</v>
      </c>
      <c r="AN71" s="24" t="s">
        <v>221</v>
      </c>
      <c r="AO71" s="24" t="s">
        <v>84</v>
      </c>
      <c r="AP71" s="19">
        <f>'(C) Comparison to Reference'!E104</f>
        <v>0.11899999999999999</v>
      </c>
      <c r="AQ71" s="19">
        <f>'(C) Comparison to Reference'!F104</f>
        <v>0</v>
      </c>
      <c r="AR71" s="19" t="str">
        <f>'(C) Comparison to Reference'!M104</f>
        <v/>
      </c>
      <c r="AS71" s="19">
        <f>'(C) Comparison to Reference'!H104</f>
        <v>0</v>
      </c>
      <c r="AT71" s="19">
        <f>'(C) Comparison to Reference'!J104</f>
        <v>0</v>
      </c>
      <c r="AU71" s="19" t="str">
        <f>'(C) Comparison to Reference'!L104</f>
        <v/>
      </c>
      <c r="AV71" s="19" t="e">
        <f>#REF!</f>
        <v>#REF!</v>
      </c>
      <c r="AW71" s="19" t="e">
        <f>#REF!</f>
        <v>#REF!</v>
      </c>
      <c r="AX71" s="19" t="e">
        <f>#REF!</f>
        <v>#REF!</v>
      </c>
      <c r="AY71" s="19" t="e">
        <f>#REF!</f>
        <v>#REF!</v>
      </c>
      <c r="AZ71" s="19" t="e">
        <f>#REF!</f>
        <v>#REF!</v>
      </c>
      <c r="BA71" s="19" t="str">
        <f>VLOOKUP(AP71,Database!$G$2:$H$139,2,FALSE)</f>
        <v>ICE V3.0</v>
      </c>
    </row>
    <row r="72" spans="1:53" ht="45" x14ac:dyDescent="0.25">
      <c r="A72" s="19" t="e">
        <f t="shared" si="1"/>
        <v>#REF!</v>
      </c>
      <c r="B72" s="19" t="e">
        <f>#REF!</f>
        <v>#REF!</v>
      </c>
      <c r="C72" s="19" t="e">
        <f>#REF!</f>
        <v>#REF!</v>
      </c>
      <c r="D72" s="19" t="e">
        <f>#REF!</f>
        <v>#REF!</v>
      </c>
      <c r="E72" s="114" t="e">
        <f>#REF!</f>
        <v>#REF!</v>
      </c>
      <c r="F72" s="19" t="e">
        <f>#REF!</f>
        <v>#REF!</v>
      </c>
      <c r="G72" s="19" t="e">
        <f>#REF!</f>
        <v>#REF!</v>
      </c>
      <c r="H72" s="19" t="e">
        <f>#REF!</f>
        <v>#REF!</v>
      </c>
      <c r="I72" s="19" t="e">
        <f>#REF!</f>
        <v>#REF!</v>
      </c>
      <c r="J72" s="19" t="e">
        <f>#REF!</f>
        <v>#REF!</v>
      </c>
      <c r="K72" s="19" t="e">
        <f>#REF!</f>
        <v>#REF!</v>
      </c>
      <c r="L72" s="19" t="e">
        <f>#REF!</f>
        <v>#REF!</v>
      </c>
      <c r="M72" s="19" t="e">
        <f>#REF!</f>
        <v>#REF!</v>
      </c>
      <c r="N72" s="19" t="e">
        <f>#REF!</f>
        <v>#REF!</v>
      </c>
      <c r="O72" s="19" t="e">
        <f>#REF!</f>
        <v>#REF!</v>
      </c>
      <c r="P72" s="19" t="e">
        <f>#REF!</f>
        <v>#REF!</v>
      </c>
      <c r="Q72" s="19" t="e">
        <f>#REF!</f>
        <v>#REF!</v>
      </c>
      <c r="R72" s="19" t="e">
        <f>#REF!</f>
        <v>#REF!</v>
      </c>
      <c r="S72" s="19" t="e">
        <f>#REF!</f>
        <v>#REF!</v>
      </c>
      <c r="T72" s="19" t="e">
        <f>#REF!</f>
        <v>#REF!</v>
      </c>
      <c r="U72" s="19" t="e">
        <f>#REF!</f>
        <v>#REF!</v>
      </c>
      <c r="V72" s="19" t="e">
        <f>#REF!</f>
        <v>#REF!</v>
      </c>
      <c r="W72" s="19" t="e">
        <f>#REF!</f>
        <v>#REF!</v>
      </c>
      <c r="X72" s="19" t="e">
        <f>#REF!</f>
        <v>#REF!</v>
      </c>
      <c r="Y72" s="19" t="e">
        <f>#REF!</f>
        <v>#REF!</v>
      </c>
      <c r="Z72" s="19" t="e">
        <f>#REF!</f>
        <v>#REF!</v>
      </c>
      <c r="AA72" s="19" t="e">
        <f>#REF!</f>
        <v>#REF!</v>
      </c>
      <c r="AB72" s="19" t="e">
        <f>#REF!</f>
        <v>#REF!</v>
      </c>
      <c r="AC72" s="19" t="e">
        <f>'Reference Value Summary'!#REF!</f>
        <v>#REF!</v>
      </c>
      <c r="AD72" s="19" t="e">
        <f>'Reference Value Summary'!#REF!</f>
        <v>#REF!</v>
      </c>
      <c r="AE72" s="19" t="e">
        <f>'Reference Value Summary'!#REF!</f>
        <v>#REF!</v>
      </c>
      <c r="AF72" s="19" t="e">
        <f>'Reference Value Summary'!#REF!</f>
        <v>#REF!</v>
      </c>
      <c r="AG72" s="19" t="e">
        <f>'Reference Value Summary'!#REF!</f>
        <v>#REF!</v>
      </c>
      <c r="AH72" s="19" t="e">
        <f>'Reference Value Summary'!#REF!</f>
        <v>#REF!</v>
      </c>
      <c r="AI72" s="19" t="e">
        <f>'Reference Value Summary'!#REF!</f>
        <v>#REF!</v>
      </c>
      <c r="AJ72" s="19">
        <f>'Reference Value Summary'!$B$4</f>
        <v>0</v>
      </c>
      <c r="AK72" s="19">
        <f>'Reference Value Summary'!$B$5</f>
        <v>0</v>
      </c>
      <c r="AL72" s="19" t="str">
        <f>'Reference Value Summary'!$B$6</f>
        <v/>
      </c>
      <c r="AM72" s="24" t="s">
        <v>109</v>
      </c>
      <c r="AN72" s="24" t="s">
        <v>221</v>
      </c>
      <c r="AO72" s="24" t="s">
        <v>79</v>
      </c>
      <c r="AP72" s="19">
        <f>'(C) Comparison to Reference'!E105</f>
        <v>0.13900000000000001</v>
      </c>
      <c r="AQ72" s="19">
        <f>'(C) Comparison to Reference'!F105</f>
        <v>0</v>
      </c>
      <c r="AR72" s="19" t="str">
        <f>'(C) Comparison to Reference'!M105</f>
        <v/>
      </c>
      <c r="AS72" s="19">
        <f>'(C) Comparison to Reference'!H105</f>
        <v>0</v>
      </c>
      <c r="AT72" s="19">
        <f>'(C) Comparison to Reference'!J105</f>
        <v>0</v>
      </c>
      <c r="AU72" s="19" t="str">
        <f>'(C) Comparison to Reference'!L105</f>
        <v/>
      </c>
      <c r="AV72" s="19" t="e">
        <f>#REF!</f>
        <v>#REF!</v>
      </c>
      <c r="AW72" s="19" t="e">
        <f>#REF!</f>
        <v>#REF!</v>
      </c>
      <c r="AX72" s="19" t="e">
        <f>#REF!</f>
        <v>#REF!</v>
      </c>
      <c r="AY72" s="19" t="e">
        <f>#REF!</f>
        <v>#REF!</v>
      </c>
      <c r="AZ72" s="19" t="e">
        <f>#REF!</f>
        <v>#REF!</v>
      </c>
      <c r="BA72" s="19" t="str">
        <f>VLOOKUP(AP72,Database!$G$2:$H$139,2,FALSE)</f>
        <v>ICE V3.0</v>
      </c>
    </row>
    <row r="73" spans="1:53" ht="45" x14ac:dyDescent="0.25">
      <c r="A73" s="19" t="e">
        <f t="shared" si="1"/>
        <v>#REF!</v>
      </c>
      <c r="B73" s="19" t="e">
        <f>#REF!</f>
        <v>#REF!</v>
      </c>
      <c r="C73" s="19" t="e">
        <f>#REF!</f>
        <v>#REF!</v>
      </c>
      <c r="D73" s="19" t="e">
        <f>#REF!</f>
        <v>#REF!</v>
      </c>
      <c r="E73" s="114" t="e">
        <f>#REF!</f>
        <v>#REF!</v>
      </c>
      <c r="F73" s="19" t="e">
        <f>#REF!</f>
        <v>#REF!</v>
      </c>
      <c r="G73" s="19" t="e">
        <f>#REF!</f>
        <v>#REF!</v>
      </c>
      <c r="H73" s="19" t="e">
        <f>#REF!</f>
        <v>#REF!</v>
      </c>
      <c r="I73" s="19" t="e">
        <f>#REF!</f>
        <v>#REF!</v>
      </c>
      <c r="J73" s="19" t="e">
        <f>#REF!</f>
        <v>#REF!</v>
      </c>
      <c r="K73" s="19" t="e">
        <f>#REF!</f>
        <v>#REF!</v>
      </c>
      <c r="L73" s="19" t="e">
        <f>#REF!</f>
        <v>#REF!</v>
      </c>
      <c r="M73" s="19" t="e">
        <f>#REF!</f>
        <v>#REF!</v>
      </c>
      <c r="N73" s="19" t="e">
        <f>#REF!</f>
        <v>#REF!</v>
      </c>
      <c r="O73" s="19" t="e">
        <f>#REF!</f>
        <v>#REF!</v>
      </c>
      <c r="P73" s="19" t="e">
        <f>#REF!</f>
        <v>#REF!</v>
      </c>
      <c r="Q73" s="19" t="e">
        <f>#REF!</f>
        <v>#REF!</v>
      </c>
      <c r="R73" s="19" t="e">
        <f>#REF!</f>
        <v>#REF!</v>
      </c>
      <c r="S73" s="19" t="e">
        <f>#REF!</f>
        <v>#REF!</v>
      </c>
      <c r="T73" s="19" t="e">
        <f>#REF!</f>
        <v>#REF!</v>
      </c>
      <c r="U73" s="19" t="e">
        <f>#REF!</f>
        <v>#REF!</v>
      </c>
      <c r="V73" s="19" t="e">
        <f>#REF!</f>
        <v>#REF!</v>
      </c>
      <c r="W73" s="19" t="e">
        <f>#REF!</f>
        <v>#REF!</v>
      </c>
      <c r="X73" s="19" t="e">
        <f>#REF!</f>
        <v>#REF!</v>
      </c>
      <c r="Y73" s="19" t="e">
        <f>#REF!</f>
        <v>#REF!</v>
      </c>
      <c r="Z73" s="19" t="e">
        <f>#REF!</f>
        <v>#REF!</v>
      </c>
      <c r="AA73" s="19" t="e">
        <f>#REF!</f>
        <v>#REF!</v>
      </c>
      <c r="AB73" s="19" t="e">
        <f>#REF!</f>
        <v>#REF!</v>
      </c>
      <c r="AC73" s="19" t="e">
        <f>'Reference Value Summary'!#REF!</f>
        <v>#REF!</v>
      </c>
      <c r="AD73" s="19" t="e">
        <f>'Reference Value Summary'!#REF!</f>
        <v>#REF!</v>
      </c>
      <c r="AE73" s="19" t="e">
        <f>'Reference Value Summary'!#REF!</f>
        <v>#REF!</v>
      </c>
      <c r="AF73" s="19" t="e">
        <f>'Reference Value Summary'!#REF!</f>
        <v>#REF!</v>
      </c>
      <c r="AG73" s="19" t="e">
        <f>'Reference Value Summary'!#REF!</f>
        <v>#REF!</v>
      </c>
      <c r="AH73" s="19" t="e">
        <f>'Reference Value Summary'!#REF!</f>
        <v>#REF!</v>
      </c>
      <c r="AI73" s="19" t="e">
        <f>'Reference Value Summary'!#REF!</f>
        <v>#REF!</v>
      </c>
      <c r="AJ73" s="19">
        <f>'Reference Value Summary'!$B$4</f>
        <v>0</v>
      </c>
      <c r="AK73" s="19">
        <f>'Reference Value Summary'!$B$5</f>
        <v>0</v>
      </c>
      <c r="AL73" s="19" t="str">
        <f>'Reference Value Summary'!$B$6</f>
        <v/>
      </c>
      <c r="AM73" s="24" t="s">
        <v>109</v>
      </c>
      <c r="AN73" s="24" t="s">
        <v>221</v>
      </c>
      <c r="AO73" s="24" t="s">
        <v>80</v>
      </c>
      <c r="AP73" s="19">
        <f>'(C) Comparison to Reference'!E106</f>
        <v>0.14799999999999999</v>
      </c>
      <c r="AQ73" s="19">
        <f>'(C) Comparison to Reference'!F106</f>
        <v>0</v>
      </c>
      <c r="AR73" s="19" t="str">
        <f>'(C) Comparison to Reference'!M106</f>
        <v/>
      </c>
      <c r="AS73" s="19">
        <f>'(C) Comparison to Reference'!H106</f>
        <v>0</v>
      </c>
      <c r="AT73" s="19">
        <f>'(C) Comparison to Reference'!J106</f>
        <v>0</v>
      </c>
      <c r="AU73" s="19" t="str">
        <f>'(C) Comparison to Reference'!L106</f>
        <v/>
      </c>
      <c r="AV73" s="19" t="e">
        <f>#REF!</f>
        <v>#REF!</v>
      </c>
      <c r="AW73" s="19" t="e">
        <f>#REF!</f>
        <v>#REF!</v>
      </c>
      <c r="AX73" s="19" t="e">
        <f>#REF!</f>
        <v>#REF!</v>
      </c>
      <c r="AY73" s="19" t="e">
        <f>#REF!</f>
        <v>#REF!</v>
      </c>
      <c r="AZ73" s="19" t="e">
        <f>#REF!</f>
        <v>#REF!</v>
      </c>
      <c r="BA73" s="19" t="str">
        <f>VLOOKUP(AP73,Database!$G$2:$H$139,2,FALSE)</f>
        <v>ICE V3.0</v>
      </c>
    </row>
    <row r="74" spans="1:53" ht="45" x14ac:dyDescent="0.25">
      <c r="A74" s="19" t="e">
        <f t="shared" si="1"/>
        <v>#REF!</v>
      </c>
      <c r="B74" s="19" t="e">
        <f>#REF!</f>
        <v>#REF!</v>
      </c>
      <c r="C74" s="19" t="e">
        <f>#REF!</f>
        <v>#REF!</v>
      </c>
      <c r="D74" s="19" t="e">
        <f>#REF!</f>
        <v>#REF!</v>
      </c>
      <c r="E74" s="114" t="e">
        <f>#REF!</f>
        <v>#REF!</v>
      </c>
      <c r="F74" s="19" t="e">
        <f>#REF!</f>
        <v>#REF!</v>
      </c>
      <c r="G74" s="19" t="e">
        <f>#REF!</f>
        <v>#REF!</v>
      </c>
      <c r="H74" s="19" t="e">
        <f>#REF!</f>
        <v>#REF!</v>
      </c>
      <c r="I74" s="19" t="e">
        <f>#REF!</f>
        <v>#REF!</v>
      </c>
      <c r="J74" s="19" t="e">
        <f>#REF!</f>
        <v>#REF!</v>
      </c>
      <c r="K74" s="19" t="e">
        <f>#REF!</f>
        <v>#REF!</v>
      </c>
      <c r="L74" s="19" t="e">
        <f>#REF!</f>
        <v>#REF!</v>
      </c>
      <c r="M74" s="19" t="e">
        <f>#REF!</f>
        <v>#REF!</v>
      </c>
      <c r="N74" s="19" t="e">
        <f>#REF!</f>
        <v>#REF!</v>
      </c>
      <c r="O74" s="19" t="e">
        <f>#REF!</f>
        <v>#REF!</v>
      </c>
      <c r="P74" s="19" t="e">
        <f>#REF!</f>
        <v>#REF!</v>
      </c>
      <c r="Q74" s="19" t="e">
        <f>#REF!</f>
        <v>#REF!</v>
      </c>
      <c r="R74" s="19" t="e">
        <f>#REF!</f>
        <v>#REF!</v>
      </c>
      <c r="S74" s="19" t="e">
        <f>#REF!</f>
        <v>#REF!</v>
      </c>
      <c r="T74" s="19" t="e">
        <f>#REF!</f>
        <v>#REF!</v>
      </c>
      <c r="U74" s="19" t="e">
        <f>#REF!</f>
        <v>#REF!</v>
      </c>
      <c r="V74" s="19" t="e">
        <f>#REF!</f>
        <v>#REF!</v>
      </c>
      <c r="W74" s="19" t="e">
        <f>#REF!</f>
        <v>#REF!</v>
      </c>
      <c r="X74" s="19" t="e">
        <f>#REF!</f>
        <v>#REF!</v>
      </c>
      <c r="Y74" s="19" t="e">
        <f>#REF!</f>
        <v>#REF!</v>
      </c>
      <c r="Z74" s="19" t="e">
        <f>#REF!</f>
        <v>#REF!</v>
      </c>
      <c r="AA74" s="19" t="e">
        <f>#REF!</f>
        <v>#REF!</v>
      </c>
      <c r="AB74" s="19" t="e">
        <f>#REF!</f>
        <v>#REF!</v>
      </c>
      <c r="AC74" s="19" t="e">
        <f>'Reference Value Summary'!#REF!</f>
        <v>#REF!</v>
      </c>
      <c r="AD74" s="19" t="e">
        <f>'Reference Value Summary'!#REF!</f>
        <v>#REF!</v>
      </c>
      <c r="AE74" s="19" t="e">
        <f>'Reference Value Summary'!#REF!</f>
        <v>#REF!</v>
      </c>
      <c r="AF74" s="19" t="e">
        <f>'Reference Value Summary'!#REF!</f>
        <v>#REF!</v>
      </c>
      <c r="AG74" s="19" t="e">
        <f>'Reference Value Summary'!#REF!</f>
        <v>#REF!</v>
      </c>
      <c r="AH74" s="19" t="e">
        <f>'Reference Value Summary'!#REF!</f>
        <v>#REF!</v>
      </c>
      <c r="AI74" s="19" t="e">
        <f>'Reference Value Summary'!#REF!</f>
        <v>#REF!</v>
      </c>
      <c r="AJ74" s="19">
        <f>'Reference Value Summary'!$B$4</f>
        <v>0</v>
      </c>
      <c r="AK74" s="19">
        <f>'Reference Value Summary'!$B$5</f>
        <v>0</v>
      </c>
      <c r="AL74" s="19" t="str">
        <f>'Reference Value Summary'!$B$6</f>
        <v/>
      </c>
      <c r="AM74" s="24" t="s">
        <v>109</v>
      </c>
      <c r="AN74" s="24" t="s">
        <v>221</v>
      </c>
      <c r="AO74" s="24" t="s">
        <v>81</v>
      </c>
      <c r="AP74" s="19">
        <f>'(C) Comparison to Reference'!E107</f>
        <v>0.157</v>
      </c>
      <c r="AQ74" s="19">
        <f>'(C) Comparison to Reference'!F107</f>
        <v>0</v>
      </c>
      <c r="AR74" s="19" t="str">
        <f>'(C) Comparison to Reference'!M107</f>
        <v/>
      </c>
      <c r="AS74" s="19">
        <f>'(C) Comparison to Reference'!H107</f>
        <v>0</v>
      </c>
      <c r="AT74" s="19">
        <f>'(C) Comparison to Reference'!J107</f>
        <v>0</v>
      </c>
      <c r="AU74" s="19" t="str">
        <f>'(C) Comparison to Reference'!L107</f>
        <v/>
      </c>
      <c r="AV74" s="19" t="e">
        <f>#REF!</f>
        <v>#REF!</v>
      </c>
      <c r="AW74" s="19" t="e">
        <f>#REF!</f>
        <v>#REF!</v>
      </c>
      <c r="AX74" s="19" t="e">
        <f>#REF!</f>
        <v>#REF!</v>
      </c>
      <c r="AY74" s="19" t="e">
        <f>#REF!</f>
        <v>#REF!</v>
      </c>
      <c r="AZ74" s="19" t="e">
        <f>#REF!</f>
        <v>#REF!</v>
      </c>
      <c r="BA74" s="19" t="str">
        <f>VLOOKUP(AP74,Database!$G$2:$H$139,2,FALSE)</f>
        <v>ICE V3.0</v>
      </c>
    </row>
    <row r="75" spans="1:53" ht="45" x14ac:dyDescent="0.25">
      <c r="A75" s="19" t="e">
        <f t="shared" si="1"/>
        <v>#REF!</v>
      </c>
      <c r="B75" s="19" t="e">
        <f>#REF!</f>
        <v>#REF!</v>
      </c>
      <c r="C75" s="19" t="e">
        <f>#REF!</f>
        <v>#REF!</v>
      </c>
      <c r="D75" s="19" t="e">
        <f>#REF!</f>
        <v>#REF!</v>
      </c>
      <c r="E75" s="114" t="e">
        <f>#REF!</f>
        <v>#REF!</v>
      </c>
      <c r="F75" s="19" t="e">
        <f>#REF!</f>
        <v>#REF!</v>
      </c>
      <c r="G75" s="19" t="e">
        <f>#REF!</f>
        <v>#REF!</v>
      </c>
      <c r="H75" s="19" t="e">
        <f>#REF!</f>
        <v>#REF!</v>
      </c>
      <c r="I75" s="19" t="e">
        <f>#REF!</f>
        <v>#REF!</v>
      </c>
      <c r="J75" s="19" t="e">
        <f>#REF!</f>
        <v>#REF!</v>
      </c>
      <c r="K75" s="19" t="e">
        <f>#REF!</f>
        <v>#REF!</v>
      </c>
      <c r="L75" s="19" t="e">
        <f>#REF!</f>
        <v>#REF!</v>
      </c>
      <c r="M75" s="19" t="e">
        <f>#REF!</f>
        <v>#REF!</v>
      </c>
      <c r="N75" s="19" t="e">
        <f>#REF!</f>
        <v>#REF!</v>
      </c>
      <c r="O75" s="19" t="e">
        <f>#REF!</f>
        <v>#REF!</v>
      </c>
      <c r="P75" s="19" t="e">
        <f>#REF!</f>
        <v>#REF!</v>
      </c>
      <c r="Q75" s="19" t="e">
        <f>#REF!</f>
        <v>#REF!</v>
      </c>
      <c r="R75" s="19" t="e">
        <f>#REF!</f>
        <v>#REF!</v>
      </c>
      <c r="S75" s="19" t="e">
        <f>#REF!</f>
        <v>#REF!</v>
      </c>
      <c r="T75" s="19" t="e">
        <f>#REF!</f>
        <v>#REF!</v>
      </c>
      <c r="U75" s="19" t="e">
        <f>#REF!</f>
        <v>#REF!</v>
      </c>
      <c r="V75" s="19" t="e">
        <f>#REF!</f>
        <v>#REF!</v>
      </c>
      <c r="W75" s="19" t="e">
        <f>#REF!</f>
        <v>#REF!</v>
      </c>
      <c r="X75" s="19" t="e">
        <f>#REF!</f>
        <v>#REF!</v>
      </c>
      <c r="Y75" s="19" t="e">
        <f>#REF!</f>
        <v>#REF!</v>
      </c>
      <c r="Z75" s="19" t="e">
        <f>#REF!</f>
        <v>#REF!</v>
      </c>
      <c r="AA75" s="19" t="e">
        <f>#REF!</f>
        <v>#REF!</v>
      </c>
      <c r="AB75" s="19" t="e">
        <f>#REF!</f>
        <v>#REF!</v>
      </c>
      <c r="AC75" s="19" t="e">
        <f>'Reference Value Summary'!#REF!</f>
        <v>#REF!</v>
      </c>
      <c r="AD75" s="19" t="e">
        <f>'Reference Value Summary'!#REF!</f>
        <v>#REF!</v>
      </c>
      <c r="AE75" s="19" t="e">
        <f>'Reference Value Summary'!#REF!</f>
        <v>#REF!</v>
      </c>
      <c r="AF75" s="19" t="e">
        <f>'Reference Value Summary'!#REF!</f>
        <v>#REF!</v>
      </c>
      <c r="AG75" s="19" t="e">
        <f>'Reference Value Summary'!#REF!</f>
        <v>#REF!</v>
      </c>
      <c r="AH75" s="19" t="e">
        <f>'Reference Value Summary'!#REF!</f>
        <v>#REF!</v>
      </c>
      <c r="AI75" s="19" t="e">
        <f>'Reference Value Summary'!#REF!</f>
        <v>#REF!</v>
      </c>
      <c r="AJ75" s="19">
        <f>'Reference Value Summary'!$B$4</f>
        <v>0</v>
      </c>
      <c r="AK75" s="19">
        <f>'Reference Value Summary'!$B$5</f>
        <v>0</v>
      </c>
      <c r="AL75" s="19" t="str">
        <f>'Reference Value Summary'!$B$6</f>
        <v/>
      </c>
      <c r="AM75" s="24" t="s">
        <v>109</v>
      </c>
      <c r="AN75" s="24" t="s">
        <v>221</v>
      </c>
      <c r="AO75" s="24" t="s">
        <v>82</v>
      </c>
      <c r="AP75" s="19">
        <f>'(C) Comparison to Reference'!E108</f>
        <v>0.182</v>
      </c>
      <c r="AQ75" s="19">
        <f>'(C) Comparison to Reference'!F108</f>
        <v>0</v>
      </c>
      <c r="AR75" s="19" t="str">
        <f>'(C) Comparison to Reference'!M108</f>
        <v/>
      </c>
      <c r="AS75" s="19">
        <f>'(C) Comparison to Reference'!H108</f>
        <v>0</v>
      </c>
      <c r="AT75" s="19">
        <f>'(C) Comparison to Reference'!J108</f>
        <v>0</v>
      </c>
      <c r="AU75" s="19" t="str">
        <f>'(C) Comparison to Reference'!L108</f>
        <v/>
      </c>
      <c r="AV75" s="19" t="e">
        <f>#REF!</f>
        <v>#REF!</v>
      </c>
      <c r="AW75" s="19" t="e">
        <f>#REF!</f>
        <v>#REF!</v>
      </c>
      <c r="AX75" s="19" t="e">
        <f>#REF!</f>
        <v>#REF!</v>
      </c>
      <c r="AY75" s="19" t="e">
        <f>#REF!</f>
        <v>#REF!</v>
      </c>
      <c r="AZ75" s="19" t="e">
        <f>#REF!</f>
        <v>#REF!</v>
      </c>
      <c r="BA75" s="19" t="str">
        <f>VLOOKUP(AP75,Database!$G$2:$H$139,2,FALSE)</f>
        <v>ICE V2.0</v>
      </c>
    </row>
    <row r="76" spans="1:53" ht="45" x14ac:dyDescent="0.25">
      <c r="A76" s="19" t="e">
        <f t="shared" si="1"/>
        <v>#REF!</v>
      </c>
      <c r="B76" s="19" t="e">
        <f>#REF!</f>
        <v>#REF!</v>
      </c>
      <c r="C76" s="19" t="e">
        <f>#REF!</f>
        <v>#REF!</v>
      </c>
      <c r="D76" s="19" t="e">
        <f>#REF!</f>
        <v>#REF!</v>
      </c>
      <c r="E76" s="114" t="e">
        <f>#REF!</f>
        <v>#REF!</v>
      </c>
      <c r="F76" s="19" t="e">
        <f>#REF!</f>
        <v>#REF!</v>
      </c>
      <c r="G76" s="19" t="e">
        <f>#REF!</f>
        <v>#REF!</v>
      </c>
      <c r="H76" s="19" t="e">
        <f>#REF!</f>
        <v>#REF!</v>
      </c>
      <c r="I76" s="19" t="e">
        <f>#REF!</f>
        <v>#REF!</v>
      </c>
      <c r="J76" s="19" t="e">
        <f>#REF!</f>
        <v>#REF!</v>
      </c>
      <c r="K76" s="19" t="e">
        <f>#REF!</f>
        <v>#REF!</v>
      </c>
      <c r="L76" s="19" t="e">
        <f>#REF!</f>
        <v>#REF!</v>
      </c>
      <c r="M76" s="19" t="e">
        <f>#REF!</f>
        <v>#REF!</v>
      </c>
      <c r="N76" s="19" t="e">
        <f>#REF!</f>
        <v>#REF!</v>
      </c>
      <c r="O76" s="19" t="e">
        <f>#REF!</f>
        <v>#REF!</v>
      </c>
      <c r="P76" s="19" t="e">
        <f>#REF!</f>
        <v>#REF!</v>
      </c>
      <c r="Q76" s="19" t="e">
        <f>#REF!</f>
        <v>#REF!</v>
      </c>
      <c r="R76" s="19" t="e">
        <f>#REF!</f>
        <v>#REF!</v>
      </c>
      <c r="S76" s="19" t="e">
        <f>#REF!</f>
        <v>#REF!</v>
      </c>
      <c r="T76" s="19" t="e">
        <f>#REF!</f>
        <v>#REF!</v>
      </c>
      <c r="U76" s="19" t="e">
        <f>#REF!</f>
        <v>#REF!</v>
      </c>
      <c r="V76" s="19" t="e">
        <f>#REF!</f>
        <v>#REF!</v>
      </c>
      <c r="W76" s="19" t="e">
        <f>#REF!</f>
        <v>#REF!</v>
      </c>
      <c r="X76" s="19" t="e">
        <f>#REF!</f>
        <v>#REF!</v>
      </c>
      <c r="Y76" s="19" t="e">
        <f>#REF!</f>
        <v>#REF!</v>
      </c>
      <c r="Z76" s="19" t="e">
        <f>#REF!</f>
        <v>#REF!</v>
      </c>
      <c r="AA76" s="19" t="e">
        <f>#REF!</f>
        <v>#REF!</v>
      </c>
      <c r="AB76" s="19" t="e">
        <f>#REF!</f>
        <v>#REF!</v>
      </c>
      <c r="AC76" s="19" t="e">
        <f>'Reference Value Summary'!#REF!</f>
        <v>#REF!</v>
      </c>
      <c r="AD76" s="19" t="e">
        <f>'Reference Value Summary'!#REF!</f>
        <v>#REF!</v>
      </c>
      <c r="AE76" s="19" t="e">
        <f>'Reference Value Summary'!#REF!</f>
        <v>#REF!</v>
      </c>
      <c r="AF76" s="19" t="e">
        <f>'Reference Value Summary'!#REF!</f>
        <v>#REF!</v>
      </c>
      <c r="AG76" s="19" t="e">
        <f>'Reference Value Summary'!#REF!</f>
        <v>#REF!</v>
      </c>
      <c r="AH76" s="19" t="e">
        <f>'Reference Value Summary'!#REF!</f>
        <v>#REF!</v>
      </c>
      <c r="AI76" s="19" t="e">
        <f>'Reference Value Summary'!#REF!</f>
        <v>#REF!</v>
      </c>
      <c r="AJ76" s="19">
        <f>'Reference Value Summary'!$B$4</f>
        <v>0</v>
      </c>
      <c r="AK76" s="19">
        <f>'Reference Value Summary'!$B$5</f>
        <v>0</v>
      </c>
      <c r="AL76" s="19" t="str">
        <f>'Reference Value Summary'!$B$6</f>
        <v/>
      </c>
      <c r="AM76" s="24" t="s">
        <v>109</v>
      </c>
      <c r="AN76" s="24" t="s">
        <v>223</v>
      </c>
      <c r="AO76" s="24" t="s">
        <v>77</v>
      </c>
      <c r="AP76" s="19">
        <f>'(C) Comparison to Reference'!E110</f>
        <v>8.5999999999999993E-2</v>
      </c>
      <c r="AQ76" s="19">
        <f>'(C) Comparison to Reference'!F110</f>
        <v>0</v>
      </c>
      <c r="AR76" s="19" t="str">
        <f>'(C) Comparison to Reference'!M110</f>
        <v/>
      </c>
      <c r="AS76" s="19">
        <f>'(C) Comparison to Reference'!H110</f>
        <v>0</v>
      </c>
      <c r="AT76" s="19">
        <f>'(C) Comparison to Reference'!J110</f>
        <v>0</v>
      </c>
      <c r="AU76" s="19" t="str">
        <f>'(C) Comparison to Reference'!L110</f>
        <v/>
      </c>
      <c r="AV76" s="19" t="e">
        <f>#REF!</f>
        <v>#REF!</v>
      </c>
      <c r="AW76" s="19" t="e">
        <f>#REF!</f>
        <v>#REF!</v>
      </c>
      <c r="AX76" s="19" t="e">
        <f>#REF!</f>
        <v>#REF!</v>
      </c>
      <c r="AY76" s="19" t="e">
        <f>#REF!</f>
        <v>#REF!</v>
      </c>
      <c r="AZ76" s="19" t="e">
        <f>#REF!</f>
        <v>#REF!</v>
      </c>
      <c r="BA76" s="19" t="str">
        <f>VLOOKUP(AP76,Database!$G$2:$H$139,2,FALSE)</f>
        <v>ICE V3.0</v>
      </c>
    </row>
    <row r="77" spans="1:53" ht="45" x14ac:dyDescent="0.25">
      <c r="A77" s="19" t="e">
        <f t="shared" si="1"/>
        <v>#REF!</v>
      </c>
      <c r="B77" s="19" t="e">
        <f>#REF!</f>
        <v>#REF!</v>
      </c>
      <c r="C77" s="19" t="e">
        <f>#REF!</f>
        <v>#REF!</v>
      </c>
      <c r="D77" s="19" t="e">
        <f>#REF!</f>
        <v>#REF!</v>
      </c>
      <c r="E77" s="114" t="e">
        <f>#REF!</f>
        <v>#REF!</v>
      </c>
      <c r="F77" s="19" t="e">
        <f>#REF!</f>
        <v>#REF!</v>
      </c>
      <c r="G77" s="19" t="e">
        <f>#REF!</f>
        <v>#REF!</v>
      </c>
      <c r="H77" s="19" t="e">
        <f>#REF!</f>
        <v>#REF!</v>
      </c>
      <c r="I77" s="19" t="e">
        <f>#REF!</f>
        <v>#REF!</v>
      </c>
      <c r="J77" s="19" t="e">
        <f>#REF!</f>
        <v>#REF!</v>
      </c>
      <c r="K77" s="19" t="e">
        <f>#REF!</f>
        <v>#REF!</v>
      </c>
      <c r="L77" s="19" t="e">
        <f>#REF!</f>
        <v>#REF!</v>
      </c>
      <c r="M77" s="19" t="e">
        <f>#REF!</f>
        <v>#REF!</v>
      </c>
      <c r="N77" s="19" t="e">
        <f>#REF!</f>
        <v>#REF!</v>
      </c>
      <c r="O77" s="19" t="e">
        <f>#REF!</f>
        <v>#REF!</v>
      </c>
      <c r="P77" s="19" t="e">
        <f>#REF!</f>
        <v>#REF!</v>
      </c>
      <c r="Q77" s="19" t="e">
        <f>#REF!</f>
        <v>#REF!</v>
      </c>
      <c r="R77" s="19" t="e">
        <f>#REF!</f>
        <v>#REF!</v>
      </c>
      <c r="S77" s="19" t="e">
        <f>#REF!</f>
        <v>#REF!</v>
      </c>
      <c r="T77" s="19" t="e">
        <f>#REF!</f>
        <v>#REF!</v>
      </c>
      <c r="U77" s="19" t="e">
        <f>#REF!</f>
        <v>#REF!</v>
      </c>
      <c r="V77" s="19" t="e">
        <f>#REF!</f>
        <v>#REF!</v>
      </c>
      <c r="W77" s="19" t="e">
        <f>#REF!</f>
        <v>#REF!</v>
      </c>
      <c r="X77" s="19" t="e">
        <f>#REF!</f>
        <v>#REF!</v>
      </c>
      <c r="Y77" s="19" t="e">
        <f>#REF!</f>
        <v>#REF!</v>
      </c>
      <c r="Z77" s="19" t="e">
        <f>#REF!</f>
        <v>#REF!</v>
      </c>
      <c r="AA77" s="19" t="e">
        <f>#REF!</f>
        <v>#REF!</v>
      </c>
      <c r="AB77" s="19" t="e">
        <f>#REF!</f>
        <v>#REF!</v>
      </c>
      <c r="AC77" s="19" t="e">
        <f>'Reference Value Summary'!#REF!</f>
        <v>#REF!</v>
      </c>
      <c r="AD77" s="19" t="e">
        <f>'Reference Value Summary'!#REF!</f>
        <v>#REF!</v>
      </c>
      <c r="AE77" s="19" t="e">
        <f>'Reference Value Summary'!#REF!</f>
        <v>#REF!</v>
      </c>
      <c r="AF77" s="19" t="e">
        <f>'Reference Value Summary'!#REF!</f>
        <v>#REF!</v>
      </c>
      <c r="AG77" s="19" t="e">
        <f>'Reference Value Summary'!#REF!</f>
        <v>#REF!</v>
      </c>
      <c r="AH77" s="19" t="e">
        <f>'Reference Value Summary'!#REF!</f>
        <v>#REF!</v>
      </c>
      <c r="AI77" s="19" t="e">
        <f>'Reference Value Summary'!#REF!</f>
        <v>#REF!</v>
      </c>
      <c r="AJ77" s="19">
        <f>'Reference Value Summary'!$B$4</f>
        <v>0</v>
      </c>
      <c r="AK77" s="19">
        <f>'Reference Value Summary'!$B$5</f>
        <v>0</v>
      </c>
      <c r="AL77" s="19" t="str">
        <f>'Reference Value Summary'!$B$6</f>
        <v/>
      </c>
      <c r="AM77" s="24" t="s">
        <v>109</v>
      </c>
      <c r="AN77" s="24" t="s">
        <v>223</v>
      </c>
      <c r="AO77" s="24" t="s">
        <v>84</v>
      </c>
      <c r="AP77" s="19">
        <f>'(C) Comparison to Reference'!E111</f>
        <v>0.09</v>
      </c>
      <c r="AQ77" s="19">
        <f>'(C) Comparison to Reference'!F111</f>
        <v>0</v>
      </c>
      <c r="AR77" s="19" t="str">
        <f>'(C) Comparison to Reference'!M111</f>
        <v/>
      </c>
      <c r="AS77" s="19">
        <f>'(C) Comparison to Reference'!H111</f>
        <v>0</v>
      </c>
      <c r="AT77" s="19">
        <f>'(C) Comparison to Reference'!J111</f>
        <v>0</v>
      </c>
      <c r="AU77" s="19" t="str">
        <f>'(C) Comparison to Reference'!L111</f>
        <v/>
      </c>
      <c r="AV77" s="19" t="e">
        <f>#REF!</f>
        <v>#REF!</v>
      </c>
      <c r="AW77" s="19" t="e">
        <f>#REF!</f>
        <v>#REF!</v>
      </c>
      <c r="AX77" s="19" t="e">
        <f>#REF!</f>
        <v>#REF!</v>
      </c>
      <c r="AY77" s="19" t="e">
        <f>#REF!</f>
        <v>#REF!</v>
      </c>
      <c r="AZ77" s="19" t="e">
        <f>#REF!</f>
        <v>#REF!</v>
      </c>
      <c r="BA77" s="19" t="str">
        <f>VLOOKUP(AP77,Database!$G$2:$H$139,2,FALSE)</f>
        <v>ICE V2.0</v>
      </c>
    </row>
    <row r="78" spans="1:53" ht="45" x14ac:dyDescent="0.25">
      <c r="A78" s="19" t="e">
        <f t="shared" si="1"/>
        <v>#REF!</v>
      </c>
      <c r="B78" s="19" t="e">
        <f>#REF!</f>
        <v>#REF!</v>
      </c>
      <c r="C78" s="19" t="e">
        <f>#REF!</f>
        <v>#REF!</v>
      </c>
      <c r="D78" s="19" t="e">
        <f>#REF!</f>
        <v>#REF!</v>
      </c>
      <c r="E78" s="114" t="e">
        <f>#REF!</f>
        <v>#REF!</v>
      </c>
      <c r="F78" s="19" t="e">
        <f>#REF!</f>
        <v>#REF!</v>
      </c>
      <c r="G78" s="19" t="e">
        <f>#REF!</f>
        <v>#REF!</v>
      </c>
      <c r="H78" s="19" t="e">
        <f>#REF!</f>
        <v>#REF!</v>
      </c>
      <c r="I78" s="19" t="e">
        <f>#REF!</f>
        <v>#REF!</v>
      </c>
      <c r="J78" s="19" t="e">
        <f>#REF!</f>
        <v>#REF!</v>
      </c>
      <c r="K78" s="19" t="e">
        <f>#REF!</f>
        <v>#REF!</v>
      </c>
      <c r="L78" s="19" t="e">
        <f>#REF!</f>
        <v>#REF!</v>
      </c>
      <c r="M78" s="19" t="e">
        <f>#REF!</f>
        <v>#REF!</v>
      </c>
      <c r="N78" s="19" t="e">
        <f>#REF!</f>
        <v>#REF!</v>
      </c>
      <c r="O78" s="19" t="e">
        <f>#REF!</f>
        <v>#REF!</v>
      </c>
      <c r="P78" s="19" t="e">
        <f>#REF!</f>
        <v>#REF!</v>
      </c>
      <c r="Q78" s="19" t="e">
        <f>#REF!</f>
        <v>#REF!</v>
      </c>
      <c r="R78" s="19" t="e">
        <f>#REF!</f>
        <v>#REF!</v>
      </c>
      <c r="S78" s="19" t="e">
        <f>#REF!</f>
        <v>#REF!</v>
      </c>
      <c r="T78" s="19" t="e">
        <f>#REF!</f>
        <v>#REF!</v>
      </c>
      <c r="U78" s="19" t="e">
        <f>#REF!</f>
        <v>#REF!</v>
      </c>
      <c r="V78" s="19" t="e">
        <f>#REF!</f>
        <v>#REF!</v>
      </c>
      <c r="W78" s="19" t="e">
        <f>#REF!</f>
        <v>#REF!</v>
      </c>
      <c r="X78" s="19" t="e">
        <f>#REF!</f>
        <v>#REF!</v>
      </c>
      <c r="Y78" s="19" t="e">
        <f>#REF!</f>
        <v>#REF!</v>
      </c>
      <c r="Z78" s="19" t="e">
        <f>#REF!</f>
        <v>#REF!</v>
      </c>
      <c r="AA78" s="19" t="e">
        <f>#REF!</f>
        <v>#REF!</v>
      </c>
      <c r="AB78" s="19" t="e">
        <f>#REF!</f>
        <v>#REF!</v>
      </c>
      <c r="AC78" s="19" t="e">
        <f>'Reference Value Summary'!#REF!</f>
        <v>#REF!</v>
      </c>
      <c r="AD78" s="19" t="e">
        <f>'Reference Value Summary'!#REF!</f>
        <v>#REF!</v>
      </c>
      <c r="AE78" s="19" t="e">
        <f>'Reference Value Summary'!#REF!</f>
        <v>#REF!</v>
      </c>
      <c r="AF78" s="19" t="e">
        <f>'Reference Value Summary'!#REF!</f>
        <v>#REF!</v>
      </c>
      <c r="AG78" s="19" t="e">
        <f>'Reference Value Summary'!#REF!</f>
        <v>#REF!</v>
      </c>
      <c r="AH78" s="19" t="e">
        <f>'Reference Value Summary'!#REF!</f>
        <v>#REF!</v>
      </c>
      <c r="AI78" s="19" t="e">
        <f>'Reference Value Summary'!#REF!</f>
        <v>#REF!</v>
      </c>
      <c r="AJ78" s="19">
        <f>'Reference Value Summary'!$B$4</f>
        <v>0</v>
      </c>
      <c r="AK78" s="19">
        <f>'Reference Value Summary'!$B$5</f>
        <v>0</v>
      </c>
      <c r="AL78" s="19" t="str">
        <f>'Reference Value Summary'!$B$6</f>
        <v/>
      </c>
      <c r="AM78" s="24" t="s">
        <v>109</v>
      </c>
      <c r="AN78" s="24" t="s">
        <v>223</v>
      </c>
      <c r="AO78" s="24" t="s">
        <v>79</v>
      </c>
      <c r="AP78" s="19">
        <f>'(C) Comparison to Reference'!E112</f>
        <v>0.107</v>
      </c>
      <c r="AQ78" s="19">
        <f>'(C) Comparison to Reference'!F112</f>
        <v>0</v>
      </c>
      <c r="AR78" s="19" t="str">
        <f>'(C) Comparison to Reference'!M112</f>
        <v/>
      </c>
      <c r="AS78" s="19">
        <f>'(C) Comparison to Reference'!H112</f>
        <v>0</v>
      </c>
      <c r="AT78" s="19">
        <f>'(C) Comparison to Reference'!J112</f>
        <v>0</v>
      </c>
      <c r="AU78" s="19" t="str">
        <f>'(C) Comparison to Reference'!L112</f>
        <v/>
      </c>
      <c r="AV78" s="19" t="e">
        <f>#REF!</f>
        <v>#REF!</v>
      </c>
      <c r="AW78" s="19" t="e">
        <f>#REF!</f>
        <v>#REF!</v>
      </c>
      <c r="AX78" s="19" t="e">
        <f>#REF!</f>
        <v>#REF!</v>
      </c>
      <c r="AY78" s="19" t="e">
        <f>#REF!</f>
        <v>#REF!</v>
      </c>
      <c r="AZ78" s="19" t="e">
        <f>#REF!</f>
        <v>#REF!</v>
      </c>
      <c r="BA78" s="19" t="str">
        <f>VLOOKUP(AP78,Database!$G$2:$H$139,2,FALSE)</f>
        <v>ICE V3.0</v>
      </c>
    </row>
    <row r="79" spans="1:53" ht="45" x14ac:dyDescent="0.25">
      <c r="A79" s="19" t="e">
        <f t="shared" si="1"/>
        <v>#REF!</v>
      </c>
      <c r="B79" s="19" t="e">
        <f>#REF!</f>
        <v>#REF!</v>
      </c>
      <c r="C79" s="19" t="e">
        <f>#REF!</f>
        <v>#REF!</v>
      </c>
      <c r="D79" s="19" t="e">
        <f>#REF!</f>
        <v>#REF!</v>
      </c>
      <c r="E79" s="114" t="e">
        <f>#REF!</f>
        <v>#REF!</v>
      </c>
      <c r="F79" s="19" t="e">
        <f>#REF!</f>
        <v>#REF!</v>
      </c>
      <c r="G79" s="19" t="e">
        <f>#REF!</f>
        <v>#REF!</v>
      </c>
      <c r="H79" s="19" t="e">
        <f>#REF!</f>
        <v>#REF!</v>
      </c>
      <c r="I79" s="19" t="e">
        <f>#REF!</f>
        <v>#REF!</v>
      </c>
      <c r="J79" s="19" t="e">
        <f>#REF!</f>
        <v>#REF!</v>
      </c>
      <c r="K79" s="19" t="e">
        <f>#REF!</f>
        <v>#REF!</v>
      </c>
      <c r="L79" s="19" t="e">
        <f>#REF!</f>
        <v>#REF!</v>
      </c>
      <c r="M79" s="19" t="e">
        <f>#REF!</f>
        <v>#REF!</v>
      </c>
      <c r="N79" s="19" t="e">
        <f>#REF!</f>
        <v>#REF!</v>
      </c>
      <c r="O79" s="19" t="e">
        <f>#REF!</f>
        <v>#REF!</v>
      </c>
      <c r="P79" s="19" t="e">
        <f>#REF!</f>
        <v>#REF!</v>
      </c>
      <c r="Q79" s="19" t="e">
        <f>#REF!</f>
        <v>#REF!</v>
      </c>
      <c r="R79" s="19" t="e">
        <f>#REF!</f>
        <v>#REF!</v>
      </c>
      <c r="S79" s="19" t="e">
        <f>#REF!</f>
        <v>#REF!</v>
      </c>
      <c r="T79" s="19" t="e">
        <f>#REF!</f>
        <v>#REF!</v>
      </c>
      <c r="U79" s="19" t="e">
        <f>#REF!</f>
        <v>#REF!</v>
      </c>
      <c r="V79" s="19" t="e">
        <f>#REF!</f>
        <v>#REF!</v>
      </c>
      <c r="W79" s="19" t="e">
        <f>#REF!</f>
        <v>#REF!</v>
      </c>
      <c r="X79" s="19" t="e">
        <f>#REF!</f>
        <v>#REF!</v>
      </c>
      <c r="Y79" s="19" t="e">
        <f>#REF!</f>
        <v>#REF!</v>
      </c>
      <c r="Z79" s="19" t="e">
        <f>#REF!</f>
        <v>#REF!</v>
      </c>
      <c r="AA79" s="19" t="e">
        <f>#REF!</f>
        <v>#REF!</v>
      </c>
      <c r="AB79" s="19" t="e">
        <f>#REF!</f>
        <v>#REF!</v>
      </c>
      <c r="AC79" s="19" t="e">
        <f>'Reference Value Summary'!#REF!</f>
        <v>#REF!</v>
      </c>
      <c r="AD79" s="19" t="e">
        <f>'Reference Value Summary'!#REF!</f>
        <v>#REF!</v>
      </c>
      <c r="AE79" s="19" t="e">
        <f>'Reference Value Summary'!#REF!</f>
        <v>#REF!</v>
      </c>
      <c r="AF79" s="19" t="e">
        <f>'Reference Value Summary'!#REF!</f>
        <v>#REF!</v>
      </c>
      <c r="AG79" s="19" t="e">
        <f>'Reference Value Summary'!#REF!</f>
        <v>#REF!</v>
      </c>
      <c r="AH79" s="19" t="e">
        <f>'Reference Value Summary'!#REF!</f>
        <v>#REF!</v>
      </c>
      <c r="AI79" s="19" t="e">
        <f>'Reference Value Summary'!#REF!</f>
        <v>#REF!</v>
      </c>
      <c r="AJ79" s="19">
        <f>'Reference Value Summary'!$B$4</f>
        <v>0</v>
      </c>
      <c r="AK79" s="19">
        <f>'Reference Value Summary'!$B$5</f>
        <v>0</v>
      </c>
      <c r="AL79" s="19" t="str">
        <f>'Reference Value Summary'!$B$6</f>
        <v/>
      </c>
      <c r="AM79" s="24" t="s">
        <v>109</v>
      </c>
      <c r="AN79" s="24" t="s">
        <v>223</v>
      </c>
      <c r="AO79" s="24" t="s">
        <v>80</v>
      </c>
      <c r="AP79" s="19">
        <f>'(C) Comparison to Reference'!E113</f>
        <v>0.114</v>
      </c>
      <c r="AQ79" s="19">
        <f>'(C) Comparison to Reference'!F113</f>
        <v>0</v>
      </c>
      <c r="AR79" s="19" t="str">
        <f>'(C) Comparison to Reference'!M113</f>
        <v/>
      </c>
      <c r="AS79" s="19">
        <f>'(C) Comparison to Reference'!H113</f>
        <v>0</v>
      </c>
      <c r="AT79" s="19">
        <f>'(C) Comparison to Reference'!J113</f>
        <v>0</v>
      </c>
      <c r="AU79" s="19" t="str">
        <f>'(C) Comparison to Reference'!L113</f>
        <v/>
      </c>
      <c r="AV79" s="19" t="e">
        <f>#REF!</f>
        <v>#REF!</v>
      </c>
      <c r="AW79" s="19" t="e">
        <f>#REF!</f>
        <v>#REF!</v>
      </c>
      <c r="AX79" s="19" t="e">
        <f>#REF!</f>
        <v>#REF!</v>
      </c>
      <c r="AY79" s="19" t="e">
        <f>#REF!</f>
        <v>#REF!</v>
      </c>
      <c r="AZ79" s="19" t="e">
        <f>#REF!</f>
        <v>#REF!</v>
      </c>
      <c r="BA79" s="19" t="str">
        <f>VLOOKUP(AP79,Database!$G$2:$H$139,2,FALSE)</f>
        <v>ICE V3.0</v>
      </c>
    </row>
    <row r="80" spans="1:53" ht="45" x14ac:dyDescent="0.25">
      <c r="A80" s="19" t="e">
        <f t="shared" si="1"/>
        <v>#REF!</v>
      </c>
      <c r="B80" s="19" t="e">
        <f>#REF!</f>
        <v>#REF!</v>
      </c>
      <c r="C80" s="19" t="e">
        <f>#REF!</f>
        <v>#REF!</v>
      </c>
      <c r="D80" s="19" t="e">
        <f>#REF!</f>
        <v>#REF!</v>
      </c>
      <c r="E80" s="114" t="e">
        <f>#REF!</f>
        <v>#REF!</v>
      </c>
      <c r="F80" s="19" t="e">
        <f>#REF!</f>
        <v>#REF!</v>
      </c>
      <c r="G80" s="19" t="e">
        <f>#REF!</f>
        <v>#REF!</v>
      </c>
      <c r="H80" s="19" t="e">
        <f>#REF!</f>
        <v>#REF!</v>
      </c>
      <c r="I80" s="19" t="e">
        <f>#REF!</f>
        <v>#REF!</v>
      </c>
      <c r="J80" s="19" t="e">
        <f>#REF!</f>
        <v>#REF!</v>
      </c>
      <c r="K80" s="19" t="e">
        <f>#REF!</f>
        <v>#REF!</v>
      </c>
      <c r="L80" s="19" t="e">
        <f>#REF!</f>
        <v>#REF!</v>
      </c>
      <c r="M80" s="19" t="e">
        <f>#REF!</f>
        <v>#REF!</v>
      </c>
      <c r="N80" s="19" t="e">
        <f>#REF!</f>
        <v>#REF!</v>
      </c>
      <c r="O80" s="19" t="e">
        <f>#REF!</f>
        <v>#REF!</v>
      </c>
      <c r="P80" s="19" t="e">
        <f>#REF!</f>
        <v>#REF!</v>
      </c>
      <c r="Q80" s="19" t="e">
        <f>#REF!</f>
        <v>#REF!</v>
      </c>
      <c r="R80" s="19" t="e">
        <f>#REF!</f>
        <v>#REF!</v>
      </c>
      <c r="S80" s="19" t="e">
        <f>#REF!</f>
        <v>#REF!</v>
      </c>
      <c r="T80" s="19" t="e">
        <f>#REF!</f>
        <v>#REF!</v>
      </c>
      <c r="U80" s="19" t="e">
        <f>#REF!</f>
        <v>#REF!</v>
      </c>
      <c r="V80" s="19" t="e">
        <f>#REF!</f>
        <v>#REF!</v>
      </c>
      <c r="W80" s="19" t="e">
        <f>#REF!</f>
        <v>#REF!</v>
      </c>
      <c r="X80" s="19" t="e">
        <f>#REF!</f>
        <v>#REF!</v>
      </c>
      <c r="Y80" s="19" t="e">
        <f>#REF!</f>
        <v>#REF!</v>
      </c>
      <c r="Z80" s="19" t="e">
        <f>#REF!</f>
        <v>#REF!</v>
      </c>
      <c r="AA80" s="19" t="e">
        <f>#REF!</f>
        <v>#REF!</v>
      </c>
      <c r="AB80" s="19" t="e">
        <f>#REF!</f>
        <v>#REF!</v>
      </c>
      <c r="AC80" s="19" t="e">
        <f>'Reference Value Summary'!#REF!</f>
        <v>#REF!</v>
      </c>
      <c r="AD80" s="19" t="e">
        <f>'Reference Value Summary'!#REF!</f>
        <v>#REF!</v>
      </c>
      <c r="AE80" s="19" t="e">
        <f>'Reference Value Summary'!#REF!</f>
        <v>#REF!</v>
      </c>
      <c r="AF80" s="19" t="e">
        <f>'Reference Value Summary'!#REF!</f>
        <v>#REF!</v>
      </c>
      <c r="AG80" s="19" t="e">
        <f>'Reference Value Summary'!#REF!</f>
        <v>#REF!</v>
      </c>
      <c r="AH80" s="19" t="e">
        <f>'Reference Value Summary'!#REF!</f>
        <v>#REF!</v>
      </c>
      <c r="AI80" s="19" t="e">
        <f>'Reference Value Summary'!#REF!</f>
        <v>#REF!</v>
      </c>
      <c r="AJ80" s="19">
        <f>'Reference Value Summary'!$B$4</f>
        <v>0</v>
      </c>
      <c r="AK80" s="19">
        <f>'Reference Value Summary'!$B$5</f>
        <v>0</v>
      </c>
      <c r="AL80" s="19" t="str">
        <f>'Reference Value Summary'!$B$6</f>
        <v/>
      </c>
      <c r="AM80" s="24" t="s">
        <v>109</v>
      </c>
      <c r="AN80" s="24" t="s">
        <v>223</v>
      </c>
      <c r="AO80" s="24" t="s">
        <v>81</v>
      </c>
      <c r="AP80" s="19">
        <f>'(C) Comparison to Reference'!E114</f>
        <v>0.12</v>
      </c>
      <c r="AQ80" s="19">
        <f>'(C) Comparison to Reference'!F114</f>
        <v>0</v>
      </c>
      <c r="AR80" s="19" t="str">
        <f>'(C) Comparison to Reference'!M114</f>
        <v/>
      </c>
      <c r="AS80" s="19">
        <f>'(C) Comparison to Reference'!H114</f>
        <v>0</v>
      </c>
      <c r="AT80" s="19">
        <f>'(C) Comparison to Reference'!J114</f>
        <v>0</v>
      </c>
      <c r="AU80" s="19" t="str">
        <f>'(C) Comparison to Reference'!L114</f>
        <v/>
      </c>
      <c r="AV80" s="19" t="e">
        <f>#REF!</f>
        <v>#REF!</v>
      </c>
      <c r="AW80" s="19" t="e">
        <f>#REF!</f>
        <v>#REF!</v>
      </c>
      <c r="AX80" s="19" t="e">
        <f>#REF!</f>
        <v>#REF!</v>
      </c>
      <c r="AY80" s="19" t="e">
        <f>#REF!</f>
        <v>#REF!</v>
      </c>
      <c r="AZ80" s="19" t="e">
        <f>#REF!</f>
        <v>#REF!</v>
      </c>
      <c r="BA80" s="19" t="str">
        <f>VLOOKUP(AP80,Database!$G$2:$H$139,2,FALSE)</f>
        <v>ICE V3.0</v>
      </c>
    </row>
    <row r="81" spans="1:53" ht="45" x14ac:dyDescent="0.25">
      <c r="A81" s="19" t="e">
        <f t="shared" si="1"/>
        <v>#REF!</v>
      </c>
      <c r="B81" s="19" t="e">
        <f>#REF!</f>
        <v>#REF!</v>
      </c>
      <c r="C81" s="19" t="e">
        <f>#REF!</f>
        <v>#REF!</v>
      </c>
      <c r="D81" s="19" t="e">
        <f>#REF!</f>
        <v>#REF!</v>
      </c>
      <c r="E81" s="114" t="e">
        <f>#REF!</f>
        <v>#REF!</v>
      </c>
      <c r="F81" s="19" t="e">
        <f>#REF!</f>
        <v>#REF!</v>
      </c>
      <c r="G81" s="19" t="e">
        <f>#REF!</f>
        <v>#REF!</v>
      </c>
      <c r="H81" s="19" t="e">
        <f>#REF!</f>
        <v>#REF!</v>
      </c>
      <c r="I81" s="19" t="e">
        <f>#REF!</f>
        <v>#REF!</v>
      </c>
      <c r="J81" s="19" t="e">
        <f>#REF!</f>
        <v>#REF!</v>
      </c>
      <c r="K81" s="19" t="e">
        <f>#REF!</f>
        <v>#REF!</v>
      </c>
      <c r="L81" s="19" t="e">
        <f>#REF!</f>
        <v>#REF!</v>
      </c>
      <c r="M81" s="19" t="e">
        <f>#REF!</f>
        <v>#REF!</v>
      </c>
      <c r="N81" s="19" t="e">
        <f>#REF!</f>
        <v>#REF!</v>
      </c>
      <c r="O81" s="19" t="e">
        <f>#REF!</f>
        <v>#REF!</v>
      </c>
      <c r="P81" s="19" t="e">
        <f>#REF!</f>
        <v>#REF!</v>
      </c>
      <c r="Q81" s="19" t="e">
        <f>#REF!</f>
        <v>#REF!</v>
      </c>
      <c r="R81" s="19" t="e">
        <f>#REF!</f>
        <v>#REF!</v>
      </c>
      <c r="S81" s="19" t="e">
        <f>#REF!</f>
        <v>#REF!</v>
      </c>
      <c r="T81" s="19" t="e">
        <f>#REF!</f>
        <v>#REF!</v>
      </c>
      <c r="U81" s="19" t="e">
        <f>#REF!</f>
        <v>#REF!</v>
      </c>
      <c r="V81" s="19" t="e">
        <f>#REF!</f>
        <v>#REF!</v>
      </c>
      <c r="W81" s="19" t="e">
        <f>#REF!</f>
        <v>#REF!</v>
      </c>
      <c r="X81" s="19" t="e">
        <f>#REF!</f>
        <v>#REF!</v>
      </c>
      <c r="Y81" s="19" t="e">
        <f>#REF!</f>
        <v>#REF!</v>
      </c>
      <c r="Z81" s="19" t="e">
        <f>#REF!</f>
        <v>#REF!</v>
      </c>
      <c r="AA81" s="19" t="e">
        <f>#REF!</f>
        <v>#REF!</v>
      </c>
      <c r="AB81" s="19" t="e">
        <f>#REF!</f>
        <v>#REF!</v>
      </c>
      <c r="AC81" s="19" t="e">
        <f>'Reference Value Summary'!#REF!</f>
        <v>#REF!</v>
      </c>
      <c r="AD81" s="19" t="e">
        <f>'Reference Value Summary'!#REF!</f>
        <v>#REF!</v>
      </c>
      <c r="AE81" s="19" t="e">
        <f>'Reference Value Summary'!#REF!</f>
        <v>#REF!</v>
      </c>
      <c r="AF81" s="19" t="e">
        <f>'Reference Value Summary'!#REF!</f>
        <v>#REF!</v>
      </c>
      <c r="AG81" s="19" t="e">
        <f>'Reference Value Summary'!#REF!</f>
        <v>#REF!</v>
      </c>
      <c r="AH81" s="19" t="e">
        <f>'Reference Value Summary'!#REF!</f>
        <v>#REF!</v>
      </c>
      <c r="AI81" s="19" t="e">
        <f>'Reference Value Summary'!#REF!</f>
        <v>#REF!</v>
      </c>
      <c r="AJ81" s="19">
        <f>'Reference Value Summary'!$B$4</f>
        <v>0</v>
      </c>
      <c r="AK81" s="19">
        <f>'Reference Value Summary'!$B$5</f>
        <v>0</v>
      </c>
      <c r="AL81" s="19" t="str">
        <f>'Reference Value Summary'!$B$6</f>
        <v/>
      </c>
      <c r="AM81" s="24" t="s">
        <v>109</v>
      </c>
      <c r="AN81" s="24" t="s">
        <v>223</v>
      </c>
      <c r="AO81" s="24" t="s">
        <v>82</v>
      </c>
      <c r="AP81" s="19">
        <f>'(C) Comparison to Reference'!E115</f>
        <v>0.14399999999999999</v>
      </c>
      <c r="AQ81" s="19">
        <f>'(C) Comparison to Reference'!F115</f>
        <v>0</v>
      </c>
      <c r="AR81" s="19" t="str">
        <f>'(C) Comparison to Reference'!M115</f>
        <v/>
      </c>
      <c r="AS81" s="19">
        <f>'(C) Comparison to Reference'!H115</f>
        <v>0</v>
      </c>
      <c r="AT81" s="19">
        <f>'(C) Comparison to Reference'!J115</f>
        <v>0</v>
      </c>
      <c r="AU81" s="19" t="str">
        <f>'(C) Comparison to Reference'!L115</f>
        <v/>
      </c>
      <c r="AV81" s="19" t="e">
        <f>#REF!</f>
        <v>#REF!</v>
      </c>
      <c r="AW81" s="19" t="e">
        <f>#REF!</f>
        <v>#REF!</v>
      </c>
      <c r="AX81" s="19" t="e">
        <f>#REF!</f>
        <v>#REF!</v>
      </c>
      <c r="AY81" s="19" t="e">
        <f>#REF!</f>
        <v>#REF!</v>
      </c>
      <c r="AZ81" s="19" t="e">
        <f>#REF!</f>
        <v>#REF!</v>
      </c>
      <c r="BA81" s="19" t="str">
        <f>VLOOKUP(AP81,Database!$G$2:$H$139,2,FALSE)</f>
        <v>ICE V3.0</v>
      </c>
    </row>
    <row r="82" spans="1:53" x14ac:dyDescent="0.25">
      <c r="A82" s="19" t="e">
        <f t="shared" si="1"/>
        <v>#REF!</v>
      </c>
      <c r="B82" s="19" t="e">
        <f>#REF!</f>
        <v>#REF!</v>
      </c>
      <c r="C82" s="19" t="e">
        <f>#REF!</f>
        <v>#REF!</v>
      </c>
      <c r="D82" s="19" t="e">
        <f>#REF!</f>
        <v>#REF!</v>
      </c>
      <c r="E82" s="114" t="e">
        <f>#REF!</f>
        <v>#REF!</v>
      </c>
      <c r="F82" s="19" t="e">
        <f>#REF!</f>
        <v>#REF!</v>
      </c>
      <c r="G82" s="19" t="e">
        <f>#REF!</f>
        <v>#REF!</v>
      </c>
      <c r="H82" s="19" t="e">
        <f>#REF!</f>
        <v>#REF!</v>
      </c>
      <c r="I82" s="19" t="e">
        <f>#REF!</f>
        <v>#REF!</v>
      </c>
      <c r="J82" s="19" t="e">
        <f>#REF!</f>
        <v>#REF!</v>
      </c>
      <c r="K82" s="19" t="e">
        <f>#REF!</f>
        <v>#REF!</v>
      </c>
      <c r="L82" s="19" t="e">
        <f>#REF!</f>
        <v>#REF!</v>
      </c>
      <c r="M82" s="19" t="e">
        <f>#REF!</f>
        <v>#REF!</v>
      </c>
      <c r="N82" s="19" t="e">
        <f>#REF!</f>
        <v>#REF!</v>
      </c>
      <c r="O82" s="19" t="e">
        <f>#REF!</f>
        <v>#REF!</v>
      </c>
      <c r="P82" s="19" t="e">
        <f>#REF!</f>
        <v>#REF!</v>
      </c>
      <c r="Q82" s="19" t="e">
        <f>#REF!</f>
        <v>#REF!</v>
      </c>
      <c r="R82" s="19" t="e">
        <f>#REF!</f>
        <v>#REF!</v>
      </c>
      <c r="S82" s="19" t="e">
        <f>#REF!</f>
        <v>#REF!</v>
      </c>
      <c r="T82" s="19" t="e">
        <f>#REF!</f>
        <v>#REF!</v>
      </c>
      <c r="U82" s="19" t="e">
        <f>#REF!</f>
        <v>#REF!</v>
      </c>
      <c r="V82" s="19" t="e">
        <f>#REF!</f>
        <v>#REF!</v>
      </c>
      <c r="W82" s="19" t="e">
        <f>#REF!</f>
        <v>#REF!</v>
      </c>
      <c r="X82" s="19" t="e">
        <f>#REF!</f>
        <v>#REF!</v>
      </c>
      <c r="Y82" s="19" t="e">
        <f>#REF!</f>
        <v>#REF!</v>
      </c>
      <c r="Z82" s="19" t="e">
        <f>#REF!</f>
        <v>#REF!</v>
      </c>
      <c r="AA82" s="19" t="e">
        <f>#REF!</f>
        <v>#REF!</v>
      </c>
      <c r="AB82" s="19" t="e">
        <f>#REF!</f>
        <v>#REF!</v>
      </c>
      <c r="AC82" s="19" t="e">
        <f>'Reference Value Summary'!#REF!</f>
        <v>#REF!</v>
      </c>
      <c r="AD82" s="19" t="e">
        <f>'Reference Value Summary'!#REF!</f>
        <v>#REF!</v>
      </c>
      <c r="AE82" s="19" t="e">
        <f>'Reference Value Summary'!#REF!</f>
        <v>#REF!</v>
      </c>
      <c r="AF82" s="19" t="e">
        <f>'Reference Value Summary'!#REF!</f>
        <v>#REF!</v>
      </c>
      <c r="AG82" s="19" t="e">
        <f>'Reference Value Summary'!#REF!</f>
        <v>#REF!</v>
      </c>
      <c r="AH82" s="19" t="e">
        <f>'Reference Value Summary'!#REF!</f>
        <v>#REF!</v>
      </c>
      <c r="AI82" s="19" t="e">
        <f>'Reference Value Summary'!#REF!</f>
        <v>#REF!</v>
      </c>
      <c r="AJ82" s="19">
        <f>'Reference Value Summary'!$B$4</f>
        <v>0</v>
      </c>
      <c r="AK82" s="19">
        <f>'Reference Value Summary'!$B$5</f>
        <v>0</v>
      </c>
      <c r="AL82" s="19" t="str">
        <f>'Reference Value Summary'!$B$6</f>
        <v/>
      </c>
      <c r="AM82" s="24" t="s">
        <v>40</v>
      </c>
      <c r="AN82" s="24" t="s">
        <v>233</v>
      </c>
      <c r="AO82" s="24" t="s">
        <v>233</v>
      </c>
      <c r="AP82" s="19">
        <f>'(C) Comparison to Reference'!E118</f>
        <v>1.44</v>
      </c>
      <c r="AQ82" s="19">
        <f>'(C) Comparison to Reference'!F118</f>
        <v>0</v>
      </c>
      <c r="AR82" s="19" t="str">
        <f>'(C) Comparison to Reference'!M118</f>
        <v/>
      </c>
      <c r="AS82" s="19">
        <f>'(C) Comparison to Reference'!H118</f>
        <v>0</v>
      </c>
      <c r="AT82" s="19">
        <f>'(C) Comparison to Reference'!J118</f>
        <v>0</v>
      </c>
      <c r="AU82" s="19" t="str">
        <f>'(C) Comparison to Reference'!L118</f>
        <v/>
      </c>
      <c r="AV82" s="19" t="e">
        <f>#REF!</f>
        <v>#REF!</v>
      </c>
      <c r="AW82" s="19" t="e">
        <f>#REF!</f>
        <v>#REF!</v>
      </c>
      <c r="AX82" s="19" t="e">
        <f>#REF!</f>
        <v>#REF!</v>
      </c>
      <c r="AY82" s="19" t="e">
        <f>#REF!</f>
        <v>#REF!</v>
      </c>
      <c r="AZ82" s="19" t="e">
        <f>#REF!</f>
        <v>#REF!</v>
      </c>
      <c r="BA82" s="19" t="str">
        <f>VLOOKUP(AP82,Database!$G$2:$H$139,2,FALSE)</f>
        <v>ICE V3.0</v>
      </c>
    </row>
    <row r="83" spans="1:53" x14ac:dyDescent="0.25">
      <c r="A83" s="19" t="e">
        <f t="shared" si="1"/>
        <v>#REF!</v>
      </c>
      <c r="B83" s="19" t="e">
        <f>#REF!</f>
        <v>#REF!</v>
      </c>
      <c r="C83" s="19" t="e">
        <f>#REF!</f>
        <v>#REF!</v>
      </c>
      <c r="D83" s="19" t="e">
        <f>#REF!</f>
        <v>#REF!</v>
      </c>
      <c r="E83" s="114" t="e">
        <f>#REF!</f>
        <v>#REF!</v>
      </c>
      <c r="F83" s="19" t="e">
        <f>#REF!</f>
        <v>#REF!</v>
      </c>
      <c r="G83" s="19" t="e">
        <f>#REF!</f>
        <v>#REF!</v>
      </c>
      <c r="H83" s="19" t="e">
        <f>#REF!</f>
        <v>#REF!</v>
      </c>
      <c r="I83" s="19" t="e">
        <f>#REF!</f>
        <v>#REF!</v>
      </c>
      <c r="J83" s="19" t="e">
        <f>#REF!</f>
        <v>#REF!</v>
      </c>
      <c r="K83" s="19" t="e">
        <f>#REF!</f>
        <v>#REF!</v>
      </c>
      <c r="L83" s="19" t="e">
        <f>#REF!</f>
        <v>#REF!</v>
      </c>
      <c r="M83" s="19" t="e">
        <f>#REF!</f>
        <v>#REF!</v>
      </c>
      <c r="N83" s="19" t="e">
        <f>#REF!</f>
        <v>#REF!</v>
      </c>
      <c r="O83" s="19" t="e">
        <f>#REF!</f>
        <v>#REF!</v>
      </c>
      <c r="P83" s="19" t="e">
        <f>#REF!</f>
        <v>#REF!</v>
      </c>
      <c r="Q83" s="19" t="e">
        <f>#REF!</f>
        <v>#REF!</v>
      </c>
      <c r="R83" s="19" t="e">
        <f>#REF!</f>
        <v>#REF!</v>
      </c>
      <c r="S83" s="19" t="e">
        <f>#REF!</f>
        <v>#REF!</v>
      </c>
      <c r="T83" s="19" t="e">
        <f>#REF!</f>
        <v>#REF!</v>
      </c>
      <c r="U83" s="19" t="e">
        <f>#REF!</f>
        <v>#REF!</v>
      </c>
      <c r="V83" s="19" t="e">
        <f>#REF!</f>
        <v>#REF!</v>
      </c>
      <c r="W83" s="19" t="e">
        <f>#REF!</f>
        <v>#REF!</v>
      </c>
      <c r="X83" s="19" t="e">
        <f>#REF!</f>
        <v>#REF!</v>
      </c>
      <c r="Y83" s="19" t="e">
        <f>#REF!</f>
        <v>#REF!</v>
      </c>
      <c r="Z83" s="19" t="e">
        <f>#REF!</f>
        <v>#REF!</v>
      </c>
      <c r="AA83" s="19" t="e">
        <f>#REF!</f>
        <v>#REF!</v>
      </c>
      <c r="AB83" s="19" t="e">
        <f>#REF!</f>
        <v>#REF!</v>
      </c>
      <c r="AC83" s="19" t="e">
        <f>'Reference Value Summary'!#REF!</f>
        <v>#REF!</v>
      </c>
      <c r="AD83" s="19" t="e">
        <f>'Reference Value Summary'!#REF!</f>
        <v>#REF!</v>
      </c>
      <c r="AE83" s="19" t="e">
        <f>'Reference Value Summary'!#REF!</f>
        <v>#REF!</v>
      </c>
      <c r="AF83" s="19" t="e">
        <f>'Reference Value Summary'!#REF!</f>
        <v>#REF!</v>
      </c>
      <c r="AG83" s="19" t="e">
        <f>'Reference Value Summary'!#REF!</f>
        <v>#REF!</v>
      </c>
      <c r="AH83" s="19" t="e">
        <f>'Reference Value Summary'!#REF!</f>
        <v>#REF!</v>
      </c>
      <c r="AI83" s="19" t="e">
        <f>'Reference Value Summary'!#REF!</f>
        <v>#REF!</v>
      </c>
      <c r="AJ83" s="19">
        <f>'Reference Value Summary'!$B$4</f>
        <v>0</v>
      </c>
      <c r="AK83" s="19">
        <f>'Reference Value Summary'!$B$5</f>
        <v>0</v>
      </c>
      <c r="AL83" s="19" t="str">
        <f>'Reference Value Summary'!$B$6</f>
        <v/>
      </c>
      <c r="AM83" s="24" t="s">
        <v>40</v>
      </c>
      <c r="AN83" s="24" t="s">
        <v>116</v>
      </c>
      <c r="AO83" s="24" t="s">
        <v>116</v>
      </c>
      <c r="AP83" s="19">
        <f>'(C) Comparison to Reference'!E119</f>
        <v>1.5</v>
      </c>
      <c r="AQ83" s="19">
        <f>'(C) Comparison to Reference'!F119</f>
        <v>0</v>
      </c>
      <c r="AR83" s="19" t="str">
        <f>'(C) Comparison to Reference'!M119</f>
        <v/>
      </c>
      <c r="AS83" s="19">
        <f>'(C) Comparison to Reference'!H119</f>
        <v>0</v>
      </c>
      <c r="AT83" s="19">
        <f>'(C) Comparison to Reference'!J119</f>
        <v>0</v>
      </c>
      <c r="AU83" s="19" t="str">
        <f>'(C) Comparison to Reference'!L119</f>
        <v/>
      </c>
      <c r="AV83" s="19" t="e">
        <f>#REF!</f>
        <v>#REF!</v>
      </c>
      <c r="AW83" s="19" t="e">
        <f>#REF!</f>
        <v>#REF!</v>
      </c>
      <c r="AX83" s="19" t="e">
        <f>#REF!</f>
        <v>#REF!</v>
      </c>
      <c r="AY83" s="19" t="e">
        <f>#REF!</f>
        <v>#REF!</v>
      </c>
      <c r="AZ83" s="19" t="e">
        <f>#REF!</f>
        <v>#REF!</v>
      </c>
      <c r="BA83" s="19" t="str">
        <f>VLOOKUP(AP83,Database!$G$2:$H$139,2,FALSE)</f>
        <v>ICE V2.0</v>
      </c>
    </row>
    <row r="84" spans="1:53" ht="30" x14ac:dyDescent="0.25">
      <c r="A84" s="19" t="e">
        <f t="shared" si="1"/>
        <v>#REF!</v>
      </c>
      <c r="B84" s="19" t="e">
        <f>#REF!</f>
        <v>#REF!</v>
      </c>
      <c r="C84" s="19" t="e">
        <f>#REF!</f>
        <v>#REF!</v>
      </c>
      <c r="D84" s="19" t="e">
        <f>#REF!</f>
        <v>#REF!</v>
      </c>
      <c r="E84" s="114" t="e">
        <f>#REF!</f>
        <v>#REF!</v>
      </c>
      <c r="F84" s="19" t="e">
        <f>#REF!</f>
        <v>#REF!</v>
      </c>
      <c r="G84" s="19" t="e">
        <f>#REF!</f>
        <v>#REF!</v>
      </c>
      <c r="H84" s="19" t="e">
        <f>#REF!</f>
        <v>#REF!</v>
      </c>
      <c r="I84" s="19" t="e">
        <f>#REF!</f>
        <v>#REF!</v>
      </c>
      <c r="J84" s="19" t="e">
        <f>#REF!</f>
        <v>#REF!</v>
      </c>
      <c r="K84" s="19" t="e">
        <f>#REF!</f>
        <v>#REF!</v>
      </c>
      <c r="L84" s="19" t="e">
        <f>#REF!</f>
        <v>#REF!</v>
      </c>
      <c r="M84" s="19" t="e">
        <f>#REF!</f>
        <v>#REF!</v>
      </c>
      <c r="N84" s="19" t="e">
        <f>#REF!</f>
        <v>#REF!</v>
      </c>
      <c r="O84" s="19" t="e">
        <f>#REF!</f>
        <v>#REF!</v>
      </c>
      <c r="P84" s="19" t="e">
        <f>#REF!</f>
        <v>#REF!</v>
      </c>
      <c r="Q84" s="19" t="e">
        <f>#REF!</f>
        <v>#REF!</v>
      </c>
      <c r="R84" s="19" t="e">
        <f>#REF!</f>
        <v>#REF!</v>
      </c>
      <c r="S84" s="19" t="e">
        <f>#REF!</f>
        <v>#REF!</v>
      </c>
      <c r="T84" s="19" t="e">
        <f>#REF!</f>
        <v>#REF!</v>
      </c>
      <c r="U84" s="19" t="e">
        <f>#REF!</f>
        <v>#REF!</v>
      </c>
      <c r="V84" s="19" t="e">
        <f>#REF!</f>
        <v>#REF!</v>
      </c>
      <c r="W84" s="19" t="e">
        <f>#REF!</f>
        <v>#REF!</v>
      </c>
      <c r="X84" s="19" t="e">
        <f>#REF!</f>
        <v>#REF!</v>
      </c>
      <c r="Y84" s="19" t="e">
        <f>#REF!</f>
        <v>#REF!</v>
      </c>
      <c r="Z84" s="19" t="e">
        <f>#REF!</f>
        <v>#REF!</v>
      </c>
      <c r="AA84" s="19" t="e">
        <f>#REF!</f>
        <v>#REF!</v>
      </c>
      <c r="AB84" s="19" t="e">
        <f>#REF!</f>
        <v>#REF!</v>
      </c>
      <c r="AC84" s="19" t="e">
        <f>'Reference Value Summary'!#REF!</f>
        <v>#REF!</v>
      </c>
      <c r="AD84" s="19" t="e">
        <f>'Reference Value Summary'!#REF!</f>
        <v>#REF!</v>
      </c>
      <c r="AE84" s="19" t="e">
        <f>'Reference Value Summary'!#REF!</f>
        <v>#REF!</v>
      </c>
      <c r="AF84" s="19" t="e">
        <f>'Reference Value Summary'!#REF!</f>
        <v>#REF!</v>
      </c>
      <c r="AG84" s="19" t="e">
        <f>'Reference Value Summary'!#REF!</f>
        <v>#REF!</v>
      </c>
      <c r="AH84" s="19" t="e">
        <f>'Reference Value Summary'!#REF!</f>
        <v>#REF!</v>
      </c>
      <c r="AI84" s="19" t="e">
        <f>'Reference Value Summary'!#REF!</f>
        <v>#REF!</v>
      </c>
      <c r="AJ84" s="19">
        <f>'Reference Value Summary'!$B$4</f>
        <v>0</v>
      </c>
      <c r="AK84" s="19">
        <f>'Reference Value Summary'!$B$5</f>
        <v>0</v>
      </c>
      <c r="AL84" s="19" t="str">
        <f>'Reference Value Summary'!$B$6</f>
        <v/>
      </c>
      <c r="AM84" s="24" t="s">
        <v>40</v>
      </c>
      <c r="AN84" s="24" t="s">
        <v>224</v>
      </c>
      <c r="AO84" s="24" t="s">
        <v>224</v>
      </c>
      <c r="AP84" s="19">
        <f>'(C) Comparison to Reference'!E120</f>
        <v>1.63</v>
      </c>
      <c r="AQ84" s="19">
        <f>'(C) Comparison to Reference'!F120</f>
        <v>0</v>
      </c>
      <c r="AR84" s="19" t="str">
        <f>'(C) Comparison to Reference'!M120</f>
        <v/>
      </c>
      <c r="AS84" s="19">
        <f>'(C) Comparison to Reference'!H120</f>
        <v>0</v>
      </c>
      <c r="AT84" s="19">
        <f>'(C) Comparison to Reference'!J120</f>
        <v>0</v>
      </c>
      <c r="AU84" s="19" t="str">
        <f>'(C) Comparison to Reference'!L120</f>
        <v/>
      </c>
      <c r="AV84" s="19" t="e">
        <f>#REF!</f>
        <v>#REF!</v>
      </c>
      <c r="AW84" s="19" t="e">
        <f>#REF!</f>
        <v>#REF!</v>
      </c>
      <c r="AX84" s="19" t="e">
        <f>#REF!</f>
        <v>#REF!</v>
      </c>
      <c r="AY84" s="19" t="e">
        <f>#REF!</f>
        <v>#REF!</v>
      </c>
      <c r="AZ84" s="19" t="e">
        <f>#REF!</f>
        <v>#REF!</v>
      </c>
      <c r="BA84" s="19" t="str">
        <f>VLOOKUP(AP84,Database!$G$2:$H$139,2,FALSE)</f>
        <v>ICE V3.0</v>
      </c>
    </row>
    <row r="85" spans="1:53" ht="30" x14ac:dyDescent="0.25">
      <c r="A85" s="19" t="e">
        <f t="shared" si="1"/>
        <v>#REF!</v>
      </c>
      <c r="B85" s="19" t="e">
        <f>#REF!</f>
        <v>#REF!</v>
      </c>
      <c r="C85" s="19" t="e">
        <f>#REF!</f>
        <v>#REF!</v>
      </c>
      <c r="D85" s="19" t="e">
        <f>#REF!</f>
        <v>#REF!</v>
      </c>
      <c r="E85" s="114" t="e">
        <f>#REF!</f>
        <v>#REF!</v>
      </c>
      <c r="F85" s="19" t="e">
        <f>#REF!</f>
        <v>#REF!</v>
      </c>
      <c r="G85" s="19" t="e">
        <f>#REF!</f>
        <v>#REF!</v>
      </c>
      <c r="H85" s="19" t="e">
        <f>#REF!</f>
        <v>#REF!</v>
      </c>
      <c r="I85" s="19" t="e">
        <f>#REF!</f>
        <v>#REF!</v>
      </c>
      <c r="J85" s="19" t="e">
        <f>#REF!</f>
        <v>#REF!</v>
      </c>
      <c r="K85" s="19" t="e">
        <f>#REF!</f>
        <v>#REF!</v>
      </c>
      <c r="L85" s="19" t="e">
        <f>#REF!</f>
        <v>#REF!</v>
      </c>
      <c r="M85" s="19" t="e">
        <f>#REF!</f>
        <v>#REF!</v>
      </c>
      <c r="N85" s="19" t="e">
        <f>#REF!</f>
        <v>#REF!</v>
      </c>
      <c r="O85" s="19" t="e">
        <f>#REF!</f>
        <v>#REF!</v>
      </c>
      <c r="P85" s="19" t="e">
        <f>#REF!</f>
        <v>#REF!</v>
      </c>
      <c r="Q85" s="19" t="e">
        <f>#REF!</f>
        <v>#REF!</v>
      </c>
      <c r="R85" s="19" t="e">
        <f>#REF!</f>
        <v>#REF!</v>
      </c>
      <c r="S85" s="19" t="e">
        <f>#REF!</f>
        <v>#REF!</v>
      </c>
      <c r="T85" s="19" t="e">
        <f>#REF!</f>
        <v>#REF!</v>
      </c>
      <c r="U85" s="19" t="e">
        <f>#REF!</f>
        <v>#REF!</v>
      </c>
      <c r="V85" s="19" t="e">
        <f>#REF!</f>
        <v>#REF!</v>
      </c>
      <c r="W85" s="19" t="e">
        <f>#REF!</f>
        <v>#REF!</v>
      </c>
      <c r="X85" s="19" t="e">
        <f>#REF!</f>
        <v>#REF!</v>
      </c>
      <c r="Y85" s="19" t="e">
        <f>#REF!</f>
        <v>#REF!</v>
      </c>
      <c r="Z85" s="19" t="e">
        <f>#REF!</f>
        <v>#REF!</v>
      </c>
      <c r="AA85" s="19" t="e">
        <f>#REF!</f>
        <v>#REF!</v>
      </c>
      <c r="AB85" s="19" t="e">
        <f>#REF!</f>
        <v>#REF!</v>
      </c>
      <c r="AC85" s="19" t="e">
        <f>'Reference Value Summary'!#REF!</f>
        <v>#REF!</v>
      </c>
      <c r="AD85" s="19" t="e">
        <f>'Reference Value Summary'!#REF!</f>
        <v>#REF!</v>
      </c>
      <c r="AE85" s="19" t="e">
        <f>'Reference Value Summary'!#REF!</f>
        <v>#REF!</v>
      </c>
      <c r="AF85" s="19" t="e">
        <f>'Reference Value Summary'!#REF!</f>
        <v>#REF!</v>
      </c>
      <c r="AG85" s="19" t="e">
        <f>'Reference Value Summary'!#REF!</f>
        <v>#REF!</v>
      </c>
      <c r="AH85" s="19" t="e">
        <f>'Reference Value Summary'!#REF!</f>
        <v>#REF!</v>
      </c>
      <c r="AI85" s="19" t="e">
        <f>'Reference Value Summary'!#REF!</f>
        <v>#REF!</v>
      </c>
      <c r="AJ85" s="19">
        <f>'Reference Value Summary'!$B$4</f>
        <v>0</v>
      </c>
      <c r="AK85" s="19">
        <f>'Reference Value Summary'!$B$5</f>
        <v>0</v>
      </c>
      <c r="AL85" s="19" t="str">
        <f>'Reference Value Summary'!$B$6</f>
        <v/>
      </c>
      <c r="AM85" s="24" t="s">
        <v>40</v>
      </c>
      <c r="AN85" s="24" t="s">
        <v>225</v>
      </c>
      <c r="AO85" s="24" t="s">
        <v>225</v>
      </c>
      <c r="AP85" s="19">
        <f>'(C) Comparison to Reference'!E121</f>
        <v>1.75</v>
      </c>
      <c r="AQ85" s="19">
        <f>'(C) Comparison to Reference'!F121</f>
        <v>0</v>
      </c>
      <c r="AR85" s="19" t="str">
        <f>'(C) Comparison to Reference'!M121</f>
        <v/>
      </c>
      <c r="AS85" s="19">
        <f>'(C) Comparison to Reference'!H121</f>
        <v>0</v>
      </c>
      <c r="AT85" s="19">
        <f>'(C) Comparison to Reference'!J121</f>
        <v>0</v>
      </c>
      <c r="AU85" s="19" t="str">
        <f>'(C) Comparison to Reference'!L121</f>
        <v/>
      </c>
      <c r="AV85" s="19" t="e">
        <f>#REF!</f>
        <v>#REF!</v>
      </c>
      <c r="AW85" s="19" t="e">
        <f>#REF!</f>
        <v>#REF!</v>
      </c>
      <c r="AX85" s="19" t="e">
        <f>#REF!</f>
        <v>#REF!</v>
      </c>
      <c r="AY85" s="19" t="e">
        <f>#REF!</f>
        <v>#REF!</v>
      </c>
      <c r="AZ85" s="19" t="e">
        <f>#REF!</f>
        <v>#REF!</v>
      </c>
      <c r="BA85" s="19" t="str">
        <f>VLOOKUP(AP85,Database!$G$2:$H$139,2,FALSE)</f>
        <v>ICE V3.0</v>
      </c>
    </row>
    <row r="86" spans="1:53" x14ac:dyDescent="0.25">
      <c r="A86" s="19" t="e">
        <f t="shared" si="1"/>
        <v>#REF!</v>
      </c>
      <c r="B86" s="19" t="e">
        <f>#REF!</f>
        <v>#REF!</v>
      </c>
      <c r="C86" s="19" t="e">
        <f>#REF!</f>
        <v>#REF!</v>
      </c>
      <c r="D86" s="19" t="e">
        <f>#REF!</f>
        <v>#REF!</v>
      </c>
      <c r="E86" s="114" t="e">
        <f>#REF!</f>
        <v>#REF!</v>
      </c>
      <c r="F86" s="19" t="e">
        <f>#REF!</f>
        <v>#REF!</v>
      </c>
      <c r="G86" s="19" t="e">
        <f>#REF!</f>
        <v>#REF!</v>
      </c>
      <c r="H86" s="19" t="e">
        <f>#REF!</f>
        <v>#REF!</v>
      </c>
      <c r="I86" s="19" t="e">
        <f>#REF!</f>
        <v>#REF!</v>
      </c>
      <c r="J86" s="19" t="e">
        <f>#REF!</f>
        <v>#REF!</v>
      </c>
      <c r="K86" s="19" t="e">
        <f>#REF!</f>
        <v>#REF!</v>
      </c>
      <c r="L86" s="19" t="e">
        <f>#REF!</f>
        <v>#REF!</v>
      </c>
      <c r="M86" s="19" t="e">
        <f>#REF!</f>
        <v>#REF!</v>
      </c>
      <c r="N86" s="19" t="e">
        <f>#REF!</f>
        <v>#REF!</v>
      </c>
      <c r="O86" s="19" t="e">
        <f>#REF!</f>
        <v>#REF!</v>
      </c>
      <c r="P86" s="19" t="e">
        <f>#REF!</f>
        <v>#REF!</v>
      </c>
      <c r="Q86" s="19" t="e">
        <f>#REF!</f>
        <v>#REF!</v>
      </c>
      <c r="R86" s="19" t="e">
        <f>#REF!</f>
        <v>#REF!</v>
      </c>
      <c r="S86" s="19" t="e">
        <f>#REF!</f>
        <v>#REF!</v>
      </c>
      <c r="T86" s="19" t="e">
        <f>#REF!</f>
        <v>#REF!</v>
      </c>
      <c r="U86" s="19" t="e">
        <f>#REF!</f>
        <v>#REF!</v>
      </c>
      <c r="V86" s="19" t="e">
        <f>#REF!</f>
        <v>#REF!</v>
      </c>
      <c r="W86" s="19" t="e">
        <f>#REF!</f>
        <v>#REF!</v>
      </c>
      <c r="X86" s="19" t="e">
        <f>#REF!</f>
        <v>#REF!</v>
      </c>
      <c r="Y86" s="19" t="e">
        <f>#REF!</f>
        <v>#REF!</v>
      </c>
      <c r="Z86" s="19" t="e">
        <f>#REF!</f>
        <v>#REF!</v>
      </c>
      <c r="AA86" s="19" t="e">
        <f>#REF!</f>
        <v>#REF!</v>
      </c>
      <c r="AB86" s="19" t="e">
        <f>#REF!</f>
        <v>#REF!</v>
      </c>
      <c r="AC86" s="19" t="e">
        <f>'Reference Value Summary'!#REF!</f>
        <v>#REF!</v>
      </c>
      <c r="AD86" s="19" t="e">
        <f>'Reference Value Summary'!#REF!</f>
        <v>#REF!</v>
      </c>
      <c r="AE86" s="19" t="e">
        <f>'Reference Value Summary'!#REF!</f>
        <v>#REF!</v>
      </c>
      <c r="AF86" s="19" t="e">
        <f>'Reference Value Summary'!#REF!</f>
        <v>#REF!</v>
      </c>
      <c r="AG86" s="19" t="e">
        <f>'Reference Value Summary'!#REF!</f>
        <v>#REF!</v>
      </c>
      <c r="AH86" s="19" t="e">
        <f>'Reference Value Summary'!#REF!</f>
        <v>#REF!</v>
      </c>
      <c r="AI86" s="19" t="e">
        <f>'Reference Value Summary'!#REF!</f>
        <v>#REF!</v>
      </c>
      <c r="AJ86" s="19">
        <f>'Reference Value Summary'!$B$4</f>
        <v>0</v>
      </c>
      <c r="AK86" s="19">
        <f>'Reference Value Summary'!$B$5</f>
        <v>0</v>
      </c>
      <c r="AL86" s="19" t="str">
        <f>'Reference Value Summary'!$B$6</f>
        <v/>
      </c>
      <c r="AM86" s="24" t="s">
        <v>40</v>
      </c>
      <c r="AN86" s="24" t="s">
        <v>226</v>
      </c>
      <c r="AO86" s="24" t="s">
        <v>226</v>
      </c>
      <c r="AP86" s="19">
        <f>'(C) Comparison to Reference'!E122</f>
        <v>3.1</v>
      </c>
      <c r="AQ86" s="19">
        <f>'(C) Comparison to Reference'!F122</f>
        <v>0</v>
      </c>
      <c r="AR86" s="19" t="str">
        <f>'(C) Comparison to Reference'!M122</f>
        <v/>
      </c>
      <c r="AS86" s="19">
        <f>'(C) Comparison to Reference'!H122</f>
        <v>0</v>
      </c>
      <c r="AT86" s="19">
        <f>'(C) Comparison to Reference'!J122</f>
        <v>0</v>
      </c>
      <c r="AU86" s="19" t="str">
        <f>'(C) Comparison to Reference'!L122</f>
        <v/>
      </c>
      <c r="AV86" s="19" t="e">
        <f>#REF!</f>
        <v>#REF!</v>
      </c>
      <c r="AW86" s="19" t="e">
        <f>#REF!</f>
        <v>#REF!</v>
      </c>
      <c r="AX86" s="19" t="e">
        <f>#REF!</f>
        <v>#REF!</v>
      </c>
      <c r="AY86" s="19" t="e">
        <f>#REF!</f>
        <v>#REF!</v>
      </c>
      <c r="AZ86" s="19" t="e">
        <f>#REF!</f>
        <v>#REF!</v>
      </c>
      <c r="BA86" s="19" t="str">
        <f>VLOOKUP(AP86,Database!$G$2:$H$139,2,FALSE)</f>
        <v>ICE V3.0</v>
      </c>
    </row>
    <row r="87" spans="1:53" ht="60" x14ac:dyDescent="0.25">
      <c r="A87" s="19" t="e">
        <f t="shared" si="1"/>
        <v>#REF!</v>
      </c>
      <c r="B87" s="19" t="e">
        <f>#REF!</f>
        <v>#REF!</v>
      </c>
      <c r="C87" s="19" t="e">
        <f>#REF!</f>
        <v>#REF!</v>
      </c>
      <c r="D87" s="19" t="e">
        <f>#REF!</f>
        <v>#REF!</v>
      </c>
      <c r="E87" s="114" t="e">
        <f>#REF!</f>
        <v>#REF!</v>
      </c>
      <c r="F87" s="19" t="e">
        <f>#REF!</f>
        <v>#REF!</v>
      </c>
      <c r="G87" s="19" t="e">
        <f>#REF!</f>
        <v>#REF!</v>
      </c>
      <c r="H87" s="19" t="e">
        <f>#REF!</f>
        <v>#REF!</v>
      </c>
      <c r="I87" s="19" t="e">
        <f>#REF!</f>
        <v>#REF!</v>
      </c>
      <c r="J87" s="19" t="e">
        <f>#REF!</f>
        <v>#REF!</v>
      </c>
      <c r="K87" s="19" t="e">
        <f>#REF!</f>
        <v>#REF!</v>
      </c>
      <c r="L87" s="19" t="e">
        <f>#REF!</f>
        <v>#REF!</v>
      </c>
      <c r="M87" s="19" t="e">
        <f>#REF!</f>
        <v>#REF!</v>
      </c>
      <c r="N87" s="19" t="e">
        <f>#REF!</f>
        <v>#REF!</v>
      </c>
      <c r="O87" s="19" t="e">
        <f>#REF!</f>
        <v>#REF!</v>
      </c>
      <c r="P87" s="19" t="e">
        <f>#REF!</f>
        <v>#REF!</v>
      </c>
      <c r="Q87" s="19" t="e">
        <f>#REF!</f>
        <v>#REF!</v>
      </c>
      <c r="R87" s="19" t="e">
        <f>#REF!</f>
        <v>#REF!</v>
      </c>
      <c r="S87" s="19" t="e">
        <f>#REF!</f>
        <v>#REF!</v>
      </c>
      <c r="T87" s="19" t="e">
        <f>#REF!</f>
        <v>#REF!</v>
      </c>
      <c r="U87" s="19" t="e">
        <f>#REF!</f>
        <v>#REF!</v>
      </c>
      <c r="V87" s="19" t="e">
        <f>#REF!</f>
        <v>#REF!</v>
      </c>
      <c r="W87" s="19" t="e">
        <f>#REF!</f>
        <v>#REF!</v>
      </c>
      <c r="X87" s="19" t="e">
        <f>#REF!</f>
        <v>#REF!</v>
      </c>
      <c r="Y87" s="19" t="e">
        <f>#REF!</f>
        <v>#REF!</v>
      </c>
      <c r="Z87" s="19" t="e">
        <f>#REF!</f>
        <v>#REF!</v>
      </c>
      <c r="AA87" s="19" t="e">
        <f>#REF!</f>
        <v>#REF!</v>
      </c>
      <c r="AB87" s="19" t="e">
        <f>#REF!</f>
        <v>#REF!</v>
      </c>
      <c r="AC87" s="19" t="e">
        <f>'Reference Value Summary'!#REF!</f>
        <v>#REF!</v>
      </c>
      <c r="AD87" s="19" t="e">
        <f>'Reference Value Summary'!#REF!</f>
        <v>#REF!</v>
      </c>
      <c r="AE87" s="19" t="e">
        <f>'Reference Value Summary'!#REF!</f>
        <v>#REF!</v>
      </c>
      <c r="AF87" s="19" t="e">
        <f>'Reference Value Summary'!#REF!</f>
        <v>#REF!</v>
      </c>
      <c r="AG87" s="19" t="e">
        <f>'Reference Value Summary'!#REF!</f>
        <v>#REF!</v>
      </c>
      <c r="AH87" s="19" t="e">
        <f>'Reference Value Summary'!#REF!</f>
        <v>#REF!</v>
      </c>
      <c r="AI87" s="19" t="e">
        <f>'Reference Value Summary'!#REF!</f>
        <v>#REF!</v>
      </c>
      <c r="AJ87" s="19">
        <f>'Reference Value Summary'!$B$4</f>
        <v>0</v>
      </c>
      <c r="AK87" s="19">
        <f>'Reference Value Summary'!$B$5</f>
        <v>0</v>
      </c>
      <c r="AL87" s="19" t="str">
        <f>'Reference Value Summary'!$B$6</f>
        <v/>
      </c>
      <c r="AM87" s="24" t="s">
        <v>40</v>
      </c>
      <c r="AN87" s="24" t="s">
        <v>117</v>
      </c>
      <c r="AO87" s="24" t="s">
        <v>117</v>
      </c>
      <c r="AP87" s="19">
        <f>'(C) Comparison to Reference'!E123</f>
        <v>3.5009999999999999</v>
      </c>
      <c r="AQ87" s="19">
        <f>'(C) Comparison to Reference'!F123</f>
        <v>0</v>
      </c>
      <c r="AR87" s="19" t="str">
        <f>'(C) Comparison to Reference'!M123</f>
        <v/>
      </c>
      <c r="AS87" s="19">
        <f>'(C) Comparison to Reference'!H123</f>
        <v>0</v>
      </c>
      <c r="AT87" s="19">
        <f>'(C) Comparison to Reference'!J123</f>
        <v>0</v>
      </c>
      <c r="AU87" s="19" t="str">
        <f>'(C) Comparison to Reference'!L123</f>
        <v/>
      </c>
      <c r="AV87" s="19" t="e">
        <f>#REF!</f>
        <v>#REF!</v>
      </c>
      <c r="AW87" s="19" t="e">
        <f>#REF!</f>
        <v>#REF!</v>
      </c>
      <c r="AX87" s="19" t="e">
        <f>#REF!</f>
        <v>#REF!</v>
      </c>
      <c r="AY87" s="19" t="e">
        <f>#REF!</f>
        <v>#REF!</v>
      </c>
      <c r="AZ87" s="19" t="e">
        <f>#REF!</f>
        <v>#REF!</v>
      </c>
      <c r="BA87" s="19" t="str">
        <f>VLOOKUP(AP87,Database!$G$2:$H$139,2,FALSE)</f>
        <v>2013 UK Government, Department for Environment, Food and Rural affairs</v>
      </c>
    </row>
    <row r="88" spans="1:53" x14ac:dyDescent="0.25">
      <c r="A88" s="19" t="e">
        <f t="shared" si="1"/>
        <v>#REF!</v>
      </c>
      <c r="B88" s="19" t="e">
        <f>#REF!</f>
        <v>#REF!</v>
      </c>
      <c r="C88" s="19" t="e">
        <f>#REF!</f>
        <v>#REF!</v>
      </c>
      <c r="D88" s="19" t="e">
        <f>#REF!</f>
        <v>#REF!</v>
      </c>
      <c r="E88" s="114" t="e">
        <f>#REF!</f>
        <v>#REF!</v>
      </c>
      <c r="F88" s="19" t="e">
        <f>#REF!</f>
        <v>#REF!</v>
      </c>
      <c r="G88" s="19" t="e">
        <f>#REF!</f>
        <v>#REF!</v>
      </c>
      <c r="H88" s="19" t="e">
        <f>#REF!</f>
        <v>#REF!</v>
      </c>
      <c r="I88" s="19" t="e">
        <f>#REF!</f>
        <v>#REF!</v>
      </c>
      <c r="J88" s="19" t="e">
        <f>#REF!</f>
        <v>#REF!</v>
      </c>
      <c r="K88" s="19" t="e">
        <f>#REF!</f>
        <v>#REF!</v>
      </c>
      <c r="L88" s="19" t="e">
        <f>#REF!</f>
        <v>#REF!</v>
      </c>
      <c r="M88" s="19" t="e">
        <f>#REF!</f>
        <v>#REF!</v>
      </c>
      <c r="N88" s="19" t="e">
        <f>#REF!</f>
        <v>#REF!</v>
      </c>
      <c r="O88" s="19" t="e">
        <f>#REF!</f>
        <v>#REF!</v>
      </c>
      <c r="P88" s="19" t="e">
        <f>#REF!</f>
        <v>#REF!</v>
      </c>
      <c r="Q88" s="19" t="e">
        <f>#REF!</f>
        <v>#REF!</v>
      </c>
      <c r="R88" s="19" t="e">
        <f>#REF!</f>
        <v>#REF!</v>
      </c>
      <c r="S88" s="19" t="e">
        <f>#REF!</f>
        <v>#REF!</v>
      </c>
      <c r="T88" s="19" t="e">
        <f>#REF!</f>
        <v>#REF!</v>
      </c>
      <c r="U88" s="19" t="e">
        <f>#REF!</f>
        <v>#REF!</v>
      </c>
      <c r="V88" s="19" t="e">
        <f>#REF!</f>
        <v>#REF!</v>
      </c>
      <c r="W88" s="19" t="e">
        <f>#REF!</f>
        <v>#REF!</v>
      </c>
      <c r="X88" s="19" t="e">
        <f>#REF!</f>
        <v>#REF!</v>
      </c>
      <c r="Y88" s="19" t="e">
        <f>#REF!</f>
        <v>#REF!</v>
      </c>
      <c r="Z88" s="19" t="e">
        <f>#REF!</f>
        <v>#REF!</v>
      </c>
      <c r="AA88" s="19" t="e">
        <f>#REF!</f>
        <v>#REF!</v>
      </c>
      <c r="AB88" s="19" t="e">
        <f>#REF!</f>
        <v>#REF!</v>
      </c>
      <c r="AC88" s="19" t="e">
        <f>'Reference Value Summary'!#REF!</f>
        <v>#REF!</v>
      </c>
      <c r="AD88" s="19" t="e">
        <f>'Reference Value Summary'!#REF!</f>
        <v>#REF!</v>
      </c>
      <c r="AE88" s="19" t="e">
        <f>'Reference Value Summary'!#REF!</f>
        <v>#REF!</v>
      </c>
      <c r="AF88" s="19" t="e">
        <f>'Reference Value Summary'!#REF!</f>
        <v>#REF!</v>
      </c>
      <c r="AG88" s="19" t="e">
        <f>'Reference Value Summary'!#REF!</f>
        <v>#REF!</v>
      </c>
      <c r="AH88" s="19" t="e">
        <f>'Reference Value Summary'!#REF!</f>
        <v>#REF!</v>
      </c>
      <c r="AI88" s="19" t="e">
        <f>'Reference Value Summary'!#REF!</f>
        <v>#REF!</v>
      </c>
      <c r="AJ88" s="19">
        <f>'Reference Value Summary'!$B$4</f>
        <v>0</v>
      </c>
      <c r="AK88" s="19">
        <f>'Reference Value Summary'!$B$5</f>
        <v>0</v>
      </c>
      <c r="AL88" s="19" t="str">
        <f>'Reference Value Summary'!$B$6</f>
        <v/>
      </c>
      <c r="AM88" s="24" t="s">
        <v>40</v>
      </c>
      <c r="AN88" s="24" t="s">
        <v>118</v>
      </c>
      <c r="AO88" s="24" t="s">
        <v>118</v>
      </c>
      <c r="AP88" s="19">
        <f>'(C) Comparison to Reference'!E124</f>
        <v>0.59</v>
      </c>
      <c r="AQ88" s="19">
        <f>'(C) Comparison to Reference'!F124</f>
        <v>0</v>
      </c>
      <c r="AR88" s="19" t="str">
        <f>'(C) Comparison to Reference'!M124</f>
        <v/>
      </c>
      <c r="AS88" s="19">
        <f>'(C) Comparison to Reference'!H124</f>
        <v>0</v>
      </c>
      <c r="AT88" s="19">
        <f>'(C) Comparison to Reference'!J124</f>
        <v>0</v>
      </c>
      <c r="AU88" s="19" t="str">
        <f>'(C) Comparison to Reference'!L124</f>
        <v/>
      </c>
      <c r="AV88" s="19" t="e">
        <f>#REF!</f>
        <v>#REF!</v>
      </c>
      <c r="AW88" s="19" t="e">
        <f>#REF!</f>
        <v>#REF!</v>
      </c>
      <c r="AX88" s="19" t="e">
        <f>#REF!</f>
        <v>#REF!</v>
      </c>
      <c r="AY88" s="19" t="e">
        <f>#REF!</f>
        <v>#REF!</v>
      </c>
      <c r="AZ88" s="19" t="e">
        <f>#REF!</f>
        <v>#REF!</v>
      </c>
      <c r="BA88" s="19" t="str">
        <f>VLOOKUP(AP88,Database!$G$2:$H$139,2,FALSE)</f>
        <v>ICE V2.0</v>
      </c>
    </row>
    <row r="89" spans="1:53" ht="30" x14ac:dyDescent="0.25">
      <c r="A89" s="19" t="e">
        <f t="shared" si="1"/>
        <v>#REF!</v>
      </c>
      <c r="B89" s="19" t="e">
        <f>#REF!</f>
        <v>#REF!</v>
      </c>
      <c r="C89" s="19" t="e">
        <f>#REF!</f>
        <v>#REF!</v>
      </c>
      <c r="D89" s="19" t="e">
        <f>#REF!</f>
        <v>#REF!</v>
      </c>
      <c r="E89" s="114" t="e">
        <f>#REF!</f>
        <v>#REF!</v>
      </c>
      <c r="F89" s="19" t="e">
        <f>#REF!</f>
        <v>#REF!</v>
      </c>
      <c r="G89" s="19" t="e">
        <f>#REF!</f>
        <v>#REF!</v>
      </c>
      <c r="H89" s="19" t="e">
        <f>#REF!</f>
        <v>#REF!</v>
      </c>
      <c r="I89" s="19" t="e">
        <f>#REF!</f>
        <v>#REF!</v>
      </c>
      <c r="J89" s="19" t="e">
        <f>#REF!</f>
        <v>#REF!</v>
      </c>
      <c r="K89" s="19" t="e">
        <f>#REF!</f>
        <v>#REF!</v>
      </c>
      <c r="L89" s="19" t="e">
        <f>#REF!</f>
        <v>#REF!</v>
      </c>
      <c r="M89" s="19" t="e">
        <f>#REF!</f>
        <v>#REF!</v>
      </c>
      <c r="N89" s="19" t="e">
        <f>#REF!</f>
        <v>#REF!</v>
      </c>
      <c r="O89" s="19" t="e">
        <f>#REF!</f>
        <v>#REF!</v>
      </c>
      <c r="P89" s="19" t="e">
        <f>#REF!</f>
        <v>#REF!</v>
      </c>
      <c r="Q89" s="19" t="e">
        <f>#REF!</f>
        <v>#REF!</v>
      </c>
      <c r="R89" s="19" t="e">
        <f>#REF!</f>
        <v>#REF!</v>
      </c>
      <c r="S89" s="19" t="e">
        <f>#REF!</f>
        <v>#REF!</v>
      </c>
      <c r="T89" s="19" t="e">
        <f>#REF!</f>
        <v>#REF!</v>
      </c>
      <c r="U89" s="19" t="e">
        <f>#REF!</f>
        <v>#REF!</v>
      </c>
      <c r="V89" s="19" t="e">
        <f>#REF!</f>
        <v>#REF!</v>
      </c>
      <c r="W89" s="19" t="e">
        <f>#REF!</f>
        <v>#REF!</v>
      </c>
      <c r="X89" s="19" t="e">
        <f>#REF!</f>
        <v>#REF!</v>
      </c>
      <c r="Y89" s="19" t="e">
        <f>#REF!</f>
        <v>#REF!</v>
      </c>
      <c r="Z89" s="19" t="e">
        <f>#REF!</f>
        <v>#REF!</v>
      </c>
      <c r="AA89" s="19" t="e">
        <f>#REF!</f>
        <v>#REF!</v>
      </c>
      <c r="AB89" s="19" t="e">
        <f>#REF!</f>
        <v>#REF!</v>
      </c>
      <c r="AC89" s="19" t="e">
        <f>'Reference Value Summary'!#REF!</f>
        <v>#REF!</v>
      </c>
      <c r="AD89" s="19" t="e">
        <f>'Reference Value Summary'!#REF!</f>
        <v>#REF!</v>
      </c>
      <c r="AE89" s="19" t="e">
        <f>'Reference Value Summary'!#REF!</f>
        <v>#REF!</v>
      </c>
      <c r="AF89" s="19" t="e">
        <f>'Reference Value Summary'!#REF!</f>
        <v>#REF!</v>
      </c>
      <c r="AG89" s="19" t="e">
        <f>'Reference Value Summary'!#REF!</f>
        <v>#REF!</v>
      </c>
      <c r="AH89" s="19" t="e">
        <f>'Reference Value Summary'!#REF!</f>
        <v>#REF!</v>
      </c>
      <c r="AI89" s="19" t="e">
        <f>'Reference Value Summary'!#REF!</f>
        <v>#REF!</v>
      </c>
      <c r="AJ89" s="19">
        <f>'Reference Value Summary'!$B$4</f>
        <v>0</v>
      </c>
      <c r="AK89" s="19">
        <f>'Reference Value Summary'!$B$5</f>
        <v>0</v>
      </c>
      <c r="AL89" s="19" t="str">
        <f>'Reference Value Summary'!$B$6</f>
        <v/>
      </c>
      <c r="AM89" s="24" t="s">
        <v>40</v>
      </c>
      <c r="AN89" s="24" t="s">
        <v>122</v>
      </c>
      <c r="AO89" s="24" t="s">
        <v>122</v>
      </c>
      <c r="AP89" s="19">
        <f>'(C) Comparison to Reference'!E125</f>
        <v>1.67</v>
      </c>
      <c r="AQ89" s="19">
        <f>'(C) Comparison to Reference'!F125</f>
        <v>0</v>
      </c>
      <c r="AR89" s="19" t="str">
        <f>'(C) Comparison to Reference'!M125</f>
        <v/>
      </c>
      <c r="AS89" s="19">
        <f>'(C) Comparison to Reference'!H125</f>
        <v>0</v>
      </c>
      <c r="AT89" s="19">
        <f>'(C) Comparison to Reference'!J125</f>
        <v>0</v>
      </c>
      <c r="AU89" s="19" t="str">
        <f>'(C) Comparison to Reference'!L125</f>
        <v/>
      </c>
      <c r="AV89" s="19" t="e">
        <f>#REF!</f>
        <v>#REF!</v>
      </c>
      <c r="AW89" s="19" t="e">
        <f>#REF!</f>
        <v>#REF!</v>
      </c>
      <c r="AX89" s="19" t="e">
        <f>#REF!</f>
        <v>#REF!</v>
      </c>
      <c r="AY89" s="19" t="e">
        <f>#REF!</f>
        <v>#REF!</v>
      </c>
      <c r="AZ89" s="19" t="e">
        <f>#REF!</f>
        <v>#REF!</v>
      </c>
      <c r="BA89" s="19" t="str">
        <f>VLOOKUP(AP89,Database!$G$2:$H$139,2,FALSE)</f>
        <v>ICE V3.0</v>
      </c>
    </row>
    <row r="90" spans="1:53" x14ac:dyDescent="0.25">
      <c r="A90" s="19" t="e">
        <f t="shared" si="1"/>
        <v>#REF!</v>
      </c>
      <c r="B90" s="19" t="e">
        <f>#REF!</f>
        <v>#REF!</v>
      </c>
      <c r="C90" s="19" t="e">
        <f>#REF!</f>
        <v>#REF!</v>
      </c>
      <c r="D90" s="19" t="e">
        <f>#REF!</f>
        <v>#REF!</v>
      </c>
      <c r="E90" s="114" t="e">
        <f>#REF!</f>
        <v>#REF!</v>
      </c>
      <c r="F90" s="19" t="e">
        <f>#REF!</f>
        <v>#REF!</v>
      </c>
      <c r="G90" s="19" t="e">
        <f>#REF!</f>
        <v>#REF!</v>
      </c>
      <c r="H90" s="19" t="e">
        <f>#REF!</f>
        <v>#REF!</v>
      </c>
      <c r="I90" s="19" t="e">
        <f>#REF!</f>
        <v>#REF!</v>
      </c>
      <c r="J90" s="19" t="e">
        <f>#REF!</f>
        <v>#REF!</v>
      </c>
      <c r="K90" s="19" t="e">
        <f>#REF!</f>
        <v>#REF!</v>
      </c>
      <c r="L90" s="19" t="e">
        <f>#REF!</f>
        <v>#REF!</v>
      </c>
      <c r="M90" s="19" t="e">
        <f>#REF!</f>
        <v>#REF!</v>
      </c>
      <c r="N90" s="19" t="e">
        <f>#REF!</f>
        <v>#REF!</v>
      </c>
      <c r="O90" s="19" t="e">
        <f>#REF!</f>
        <v>#REF!</v>
      </c>
      <c r="P90" s="19" t="e">
        <f>#REF!</f>
        <v>#REF!</v>
      </c>
      <c r="Q90" s="19" t="e">
        <f>#REF!</f>
        <v>#REF!</v>
      </c>
      <c r="R90" s="19" t="e">
        <f>#REF!</f>
        <v>#REF!</v>
      </c>
      <c r="S90" s="19" t="e">
        <f>#REF!</f>
        <v>#REF!</v>
      </c>
      <c r="T90" s="19" t="e">
        <f>#REF!</f>
        <v>#REF!</v>
      </c>
      <c r="U90" s="19" t="e">
        <f>#REF!</f>
        <v>#REF!</v>
      </c>
      <c r="V90" s="19" t="e">
        <f>#REF!</f>
        <v>#REF!</v>
      </c>
      <c r="W90" s="19" t="e">
        <f>#REF!</f>
        <v>#REF!</v>
      </c>
      <c r="X90" s="19" t="e">
        <f>#REF!</f>
        <v>#REF!</v>
      </c>
      <c r="Y90" s="19" t="e">
        <f>#REF!</f>
        <v>#REF!</v>
      </c>
      <c r="Z90" s="19" t="e">
        <f>#REF!</f>
        <v>#REF!</v>
      </c>
      <c r="AA90" s="19" t="e">
        <f>#REF!</f>
        <v>#REF!</v>
      </c>
      <c r="AB90" s="19" t="e">
        <f>#REF!</f>
        <v>#REF!</v>
      </c>
      <c r="AC90" s="19" t="e">
        <f>'Reference Value Summary'!#REF!</f>
        <v>#REF!</v>
      </c>
      <c r="AD90" s="19" t="e">
        <f>'Reference Value Summary'!#REF!</f>
        <v>#REF!</v>
      </c>
      <c r="AE90" s="19" t="e">
        <f>'Reference Value Summary'!#REF!</f>
        <v>#REF!</v>
      </c>
      <c r="AF90" s="19" t="e">
        <f>'Reference Value Summary'!#REF!</f>
        <v>#REF!</v>
      </c>
      <c r="AG90" s="19" t="e">
        <f>'Reference Value Summary'!#REF!</f>
        <v>#REF!</v>
      </c>
      <c r="AH90" s="19" t="e">
        <f>'Reference Value Summary'!#REF!</f>
        <v>#REF!</v>
      </c>
      <c r="AI90" s="19" t="e">
        <f>'Reference Value Summary'!#REF!</f>
        <v>#REF!</v>
      </c>
      <c r="AJ90" s="19">
        <f>'Reference Value Summary'!$B$4</f>
        <v>0</v>
      </c>
      <c r="AK90" s="19">
        <f>'Reference Value Summary'!$B$5</f>
        <v>0</v>
      </c>
      <c r="AL90" s="19" t="str">
        <f>'Reference Value Summary'!$B$6</f>
        <v/>
      </c>
      <c r="AM90" s="24" t="s">
        <v>9</v>
      </c>
      <c r="AN90" s="24" t="s">
        <v>119</v>
      </c>
      <c r="AO90" s="24" t="s">
        <v>119</v>
      </c>
      <c r="AP90" s="19">
        <f>'(C) Comparison to Reference'!E128</f>
        <v>2.89</v>
      </c>
      <c r="AQ90" s="19">
        <f>'(C) Comparison to Reference'!F128</f>
        <v>0</v>
      </c>
      <c r="AR90" s="19" t="str">
        <f>'(C) Comparison to Reference'!M128</f>
        <v/>
      </c>
      <c r="AS90" s="19">
        <f>'(C) Comparison to Reference'!H128</f>
        <v>0</v>
      </c>
      <c r="AT90" s="19">
        <f>'(C) Comparison to Reference'!J128</f>
        <v>0</v>
      </c>
      <c r="AU90" s="19" t="str">
        <f>'(C) Comparison to Reference'!L128</f>
        <v/>
      </c>
      <c r="AV90" s="19" t="e">
        <f>#REF!</f>
        <v>#REF!</v>
      </c>
      <c r="AW90" s="19" t="e">
        <f>#REF!</f>
        <v>#REF!</v>
      </c>
      <c r="AX90" s="19" t="e">
        <f>#REF!</f>
        <v>#REF!</v>
      </c>
      <c r="AY90" s="19" t="e">
        <f>#REF!</f>
        <v>#REF!</v>
      </c>
      <c r="AZ90" s="19" t="e">
        <f>#REF!</f>
        <v>#REF!</v>
      </c>
      <c r="BA90" s="19" t="str">
        <f>VLOOKUP(AP90,Database!$G$2:$H$139,2,FALSE)</f>
        <v>World Steel Association</v>
      </c>
    </row>
    <row r="91" spans="1:53" x14ac:dyDescent="0.25">
      <c r="A91" s="19" t="e">
        <f t="shared" si="1"/>
        <v>#REF!</v>
      </c>
      <c r="B91" s="19" t="e">
        <f>#REF!</f>
        <v>#REF!</v>
      </c>
      <c r="C91" s="19" t="e">
        <f>#REF!</f>
        <v>#REF!</v>
      </c>
      <c r="D91" s="19" t="e">
        <f>#REF!</f>
        <v>#REF!</v>
      </c>
      <c r="E91" s="114" t="e">
        <f>#REF!</f>
        <v>#REF!</v>
      </c>
      <c r="F91" s="19" t="e">
        <f>#REF!</f>
        <v>#REF!</v>
      </c>
      <c r="G91" s="19" t="e">
        <f>#REF!</f>
        <v>#REF!</v>
      </c>
      <c r="H91" s="19" t="e">
        <f>#REF!</f>
        <v>#REF!</v>
      </c>
      <c r="I91" s="19" t="e">
        <f>#REF!</f>
        <v>#REF!</v>
      </c>
      <c r="J91" s="19" t="e">
        <f>#REF!</f>
        <v>#REF!</v>
      </c>
      <c r="K91" s="19" t="e">
        <f>#REF!</f>
        <v>#REF!</v>
      </c>
      <c r="L91" s="19" t="e">
        <f>#REF!</f>
        <v>#REF!</v>
      </c>
      <c r="M91" s="19" t="e">
        <f>#REF!</f>
        <v>#REF!</v>
      </c>
      <c r="N91" s="19" t="e">
        <f>#REF!</f>
        <v>#REF!</v>
      </c>
      <c r="O91" s="19" t="e">
        <f>#REF!</f>
        <v>#REF!</v>
      </c>
      <c r="P91" s="19" t="e">
        <f>#REF!</f>
        <v>#REF!</v>
      </c>
      <c r="Q91" s="19" t="e">
        <f>#REF!</f>
        <v>#REF!</v>
      </c>
      <c r="R91" s="19" t="e">
        <f>#REF!</f>
        <v>#REF!</v>
      </c>
      <c r="S91" s="19" t="e">
        <f>#REF!</f>
        <v>#REF!</v>
      </c>
      <c r="T91" s="19" t="e">
        <f>#REF!</f>
        <v>#REF!</v>
      </c>
      <c r="U91" s="19" t="e">
        <f>#REF!</f>
        <v>#REF!</v>
      </c>
      <c r="V91" s="19" t="e">
        <f>#REF!</f>
        <v>#REF!</v>
      </c>
      <c r="W91" s="19" t="e">
        <f>#REF!</f>
        <v>#REF!</v>
      </c>
      <c r="X91" s="19" t="e">
        <f>#REF!</f>
        <v>#REF!</v>
      </c>
      <c r="Y91" s="19" t="e">
        <f>#REF!</f>
        <v>#REF!</v>
      </c>
      <c r="Z91" s="19" t="e">
        <f>#REF!</f>
        <v>#REF!</v>
      </c>
      <c r="AA91" s="19" t="e">
        <f>#REF!</f>
        <v>#REF!</v>
      </c>
      <c r="AB91" s="19" t="e">
        <f>#REF!</f>
        <v>#REF!</v>
      </c>
      <c r="AC91" s="19" t="e">
        <f>'Reference Value Summary'!#REF!</f>
        <v>#REF!</v>
      </c>
      <c r="AD91" s="19" t="e">
        <f>'Reference Value Summary'!#REF!</f>
        <v>#REF!</v>
      </c>
      <c r="AE91" s="19" t="e">
        <f>'Reference Value Summary'!#REF!</f>
        <v>#REF!</v>
      </c>
      <c r="AF91" s="19" t="e">
        <f>'Reference Value Summary'!#REF!</f>
        <v>#REF!</v>
      </c>
      <c r="AG91" s="19" t="e">
        <f>'Reference Value Summary'!#REF!</f>
        <v>#REF!</v>
      </c>
      <c r="AH91" s="19" t="e">
        <f>'Reference Value Summary'!#REF!</f>
        <v>#REF!</v>
      </c>
      <c r="AI91" s="19" t="e">
        <f>'Reference Value Summary'!#REF!</f>
        <v>#REF!</v>
      </c>
      <c r="AJ91" s="19">
        <f>'Reference Value Summary'!$B$4</f>
        <v>0</v>
      </c>
      <c r="AK91" s="19">
        <f>'Reference Value Summary'!$B$5</f>
        <v>0</v>
      </c>
      <c r="AL91" s="19" t="str">
        <f>'Reference Value Summary'!$B$6</f>
        <v/>
      </c>
      <c r="AM91" s="24" t="s">
        <v>9</v>
      </c>
      <c r="AN91" s="24" t="s">
        <v>120</v>
      </c>
      <c r="AO91" s="24" t="s">
        <v>120</v>
      </c>
      <c r="AP91" s="19">
        <f>'(C) Comparison to Reference'!E129</f>
        <v>1.07</v>
      </c>
      <c r="AQ91" s="19">
        <f>'(C) Comparison to Reference'!F129</f>
        <v>0</v>
      </c>
      <c r="AR91" s="19" t="str">
        <f>'(C) Comparison to Reference'!M129</f>
        <v/>
      </c>
      <c r="AS91" s="19">
        <f>'(C) Comparison to Reference'!H129</f>
        <v>0</v>
      </c>
      <c r="AT91" s="19">
        <f>'(C) Comparison to Reference'!J129</f>
        <v>0</v>
      </c>
      <c r="AU91" s="19" t="str">
        <f>'(C) Comparison to Reference'!L129</f>
        <v/>
      </c>
      <c r="AV91" s="19" t="e">
        <f>#REF!</f>
        <v>#REF!</v>
      </c>
      <c r="AW91" s="19" t="e">
        <f>#REF!</f>
        <v>#REF!</v>
      </c>
      <c r="AX91" s="19" t="e">
        <f>#REF!</f>
        <v>#REF!</v>
      </c>
      <c r="AY91" s="19" t="e">
        <f>#REF!</f>
        <v>#REF!</v>
      </c>
      <c r="AZ91" s="19" t="e">
        <f>#REF!</f>
        <v>#REF!</v>
      </c>
      <c r="BA91" s="19" t="str">
        <f>VLOOKUP(AP91,Database!$G$2:$H$139,2,FALSE)</f>
        <v>World Steel Association</v>
      </c>
    </row>
    <row r="92" spans="1:53" x14ac:dyDescent="0.25">
      <c r="A92" s="19" t="e">
        <f t="shared" si="1"/>
        <v>#REF!</v>
      </c>
      <c r="B92" s="19" t="e">
        <f>#REF!</f>
        <v>#REF!</v>
      </c>
      <c r="C92" s="19" t="e">
        <f>#REF!</f>
        <v>#REF!</v>
      </c>
      <c r="D92" s="19" t="e">
        <f>#REF!</f>
        <v>#REF!</v>
      </c>
      <c r="E92" s="114" t="e">
        <f>#REF!</f>
        <v>#REF!</v>
      </c>
      <c r="F92" s="19" t="e">
        <f>#REF!</f>
        <v>#REF!</v>
      </c>
      <c r="G92" s="19" t="e">
        <f>#REF!</f>
        <v>#REF!</v>
      </c>
      <c r="H92" s="19" t="e">
        <f>#REF!</f>
        <v>#REF!</v>
      </c>
      <c r="I92" s="19" t="e">
        <f>#REF!</f>
        <v>#REF!</v>
      </c>
      <c r="J92" s="19" t="e">
        <f>#REF!</f>
        <v>#REF!</v>
      </c>
      <c r="K92" s="19" t="e">
        <f>#REF!</f>
        <v>#REF!</v>
      </c>
      <c r="L92" s="19" t="e">
        <f>#REF!</f>
        <v>#REF!</v>
      </c>
      <c r="M92" s="19" t="e">
        <f>#REF!</f>
        <v>#REF!</v>
      </c>
      <c r="N92" s="19" t="e">
        <f>#REF!</f>
        <v>#REF!</v>
      </c>
      <c r="O92" s="19" t="e">
        <f>#REF!</f>
        <v>#REF!</v>
      </c>
      <c r="P92" s="19" t="e">
        <f>#REF!</f>
        <v>#REF!</v>
      </c>
      <c r="Q92" s="19" t="e">
        <f>#REF!</f>
        <v>#REF!</v>
      </c>
      <c r="R92" s="19" t="e">
        <f>#REF!</f>
        <v>#REF!</v>
      </c>
      <c r="S92" s="19" t="e">
        <f>#REF!</f>
        <v>#REF!</v>
      </c>
      <c r="T92" s="19" t="e">
        <f>#REF!</f>
        <v>#REF!</v>
      </c>
      <c r="U92" s="19" t="e">
        <f>#REF!</f>
        <v>#REF!</v>
      </c>
      <c r="V92" s="19" t="e">
        <f>#REF!</f>
        <v>#REF!</v>
      </c>
      <c r="W92" s="19" t="e">
        <f>#REF!</f>
        <v>#REF!</v>
      </c>
      <c r="X92" s="19" t="e">
        <f>#REF!</f>
        <v>#REF!</v>
      </c>
      <c r="Y92" s="19" t="e">
        <f>#REF!</f>
        <v>#REF!</v>
      </c>
      <c r="Z92" s="19" t="e">
        <f>#REF!</f>
        <v>#REF!</v>
      </c>
      <c r="AA92" s="19" t="e">
        <f>#REF!</f>
        <v>#REF!</v>
      </c>
      <c r="AB92" s="19" t="e">
        <f>#REF!</f>
        <v>#REF!</v>
      </c>
      <c r="AC92" s="19" t="e">
        <f>'Reference Value Summary'!#REF!</f>
        <v>#REF!</v>
      </c>
      <c r="AD92" s="19" t="e">
        <f>'Reference Value Summary'!#REF!</f>
        <v>#REF!</v>
      </c>
      <c r="AE92" s="19" t="e">
        <f>'Reference Value Summary'!#REF!</f>
        <v>#REF!</v>
      </c>
      <c r="AF92" s="19" t="e">
        <f>'Reference Value Summary'!#REF!</f>
        <v>#REF!</v>
      </c>
      <c r="AG92" s="19" t="e">
        <f>'Reference Value Summary'!#REF!</f>
        <v>#REF!</v>
      </c>
      <c r="AH92" s="19" t="e">
        <f>'Reference Value Summary'!#REF!</f>
        <v>#REF!</v>
      </c>
      <c r="AI92" s="19" t="e">
        <f>'Reference Value Summary'!#REF!</f>
        <v>#REF!</v>
      </c>
      <c r="AJ92" s="19">
        <f>'Reference Value Summary'!$B$4</f>
        <v>0</v>
      </c>
      <c r="AK92" s="19">
        <f>'Reference Value Summary'!$B$5</f>
        <v>0</v>
      </c>
      <c r="AL92" s="19" t="str">
        <f>'Reference Value Summary'!$B$6</f>
        <v/>
      </c>
      <c r="AM92" s="24" t="s">
        <v>9</v>
      </c>
      <c r="AN92" s="24" t="s">
        <v>236</v>
      </c>
      <c r="AO92" s="24" t="s">
        <v>236</v>
      </c>
      <c r="AP92" s="19">
        <f>'(C) Comparison to Reference'!E130</f>
        <v>3.02</v>
      </c>
      <c r="AQ92" s="19">
        <f>'(C) Comparison to Reference'!F130</f>
        <v>0</v>
      </c>
      <c r="AR92" s="19" t="str">
        <f>'(C) Comparison to Reference'!M130</f>
        <v/>
      </c>
      <c r="AS92" s="19">
        <f>'(C) Comparison to Reference'!H130</f>
        <v>0</v>
      </c>
      <c r="AT92" s="19">
        <f>'(C) Comparison to Reference'!J130</f>
        <v>0</v>
      </c>
      <c r="AU92" s="19" t="str">
        <f>'(C) Comparison to Reference'!L130</f>
        <v/>
      </c>
      <c r="AV92" s="19" t="e">
        <f>#REF!</f>
        <v>#REF!</v>
      </c>
      <c r="AW92" s="19" t="e">
        <f>#REF!</f>
        <v>#REF!</v>
      </c>
      <c r="AX92" s="19" t="e">
        <f>#REF!</f>
        <v>#REF!</v>
      </c>
      <c r="AY92" s="19" t="e">
        <f>#REF!</f>
        <v>#REF!</v>
      </c>
      <c r="AZ92" s="19" t="e">
        <f>#REF!</f>
        <v>#REF!</v>
      </c>
      <c r="BA92" s="19" t="str">
        <f>VLOOKUP(AP92,Database!$G$2:$H$139,2,FALSE)</f>
        <v>ICE V3.0</v>
      </c>
    </row>
    <row r="93" spans="1:53" x14ac:dyDescent="0.25">
      <c r="A93" s="19" t="e">
        <f t="shared" si="1"/>
        <v>#REF!</v>
      </c>
      <c r="B93" s="19" t="e">
        <f>#REF!</f>
        <v>#REF!</v>
      </c>
      <c r="C93" s="19" t="e">
        <f>#REF!</f>
        <v>#REF!</v>
      </c>
      <c r="D93" s="19" t="e">
        <f>#REF!</f>
        <v>#REF!</v>
      </c>
      <c r="E93" s="114" t="e">
        <f>#REF!</f>
        <v>#REF!</v>
      </c>
      <c r="F93" s="19" t="e">
        <f>#REF!</f>
        <v>#REF!</v>
      </c>
      <c r="G93" s="19" t="e">
        <f>#REF!</f>
        <v>#REF!</v>
      </c>
      <c r="H93" s="19" t="e">
        <f>#REF!</f>
        <v>#REF!</v>
      </c>
      <c r="I93" s="19" t="e">
        <f>#REF!</f>
        <v>#REF!</v>
      </c>
      <c r="J93" s="19" t="e">
        <f>#REF!</f>
        <v>#REF!</v>
      </c>
      <c r="K93" s="19" t="e">
        <f>#REF!</f>
        <v>#REF!</v>
      </c>
      <c r="L93" s="19" t="e">
        <f>#REF!</f>
        <v>#REF!</v>
      </c>
      <c r="M93" s="19" t="e">
        <f>#REF!</f>
        <v>#REF!</v>
      </c>
      <c r="N93" s="19" t="e">
        <f>#REF!</f>
        <v>#REF!</v>
      </c>
      <c r="O93" s="19" t="e">
        <f>#REF!</f>
        <v>#REF!</v>
      </c>
      <c r="P93" s="19" t="e">
        <f>#REF!</f>
        <v>#REF!</v>
      </c>
      <c r="Q93" s="19" t="e">
        <f>#REF!</f>
        <v>#REF!</v>
      </c>
      <c r="R93" s="19" t="e">
        <f>#REF!</f>
        <v>#REF!</v>
      </c>
      <c r="S93" s="19" t="e">
        <f>#REF!</f>
        <v>#REF!</v>
      </c>
      <c r="T93" s="19" t="e">
        <f>#REF!</f>
        <v>#REF!</v>
      </c>
      <c r="U93" s="19" t="e">
        <f>#REF!</f>
        <v>#REF!</v>
      </c>
      <c r="V93" s="19" t="e">
        <f>#REF!</f>
        <v>#REF!</v>
      </c>
      <c r="W93" s="19" t="e">
        <f>#REF!</f>
        <v>#REF!</v>
      </c>
      <c r="X93" s="19" t="e">
        <f>#REF!</f>
        <v>#REF!</v>
      </c>
      <c r="Y93" s="19" t="e">
        <f>#REF!</f>
        <v>#REF!</v>
      </c>
      <c r="Z93" s="19" t="e">
        <f>#REF!</f>
        <v>#REF!</v>
      </c>
      <c r="AA93" s="19" t="e">
        <f>#REF!</f>
        <v>#REF!</v>
      </c>
      <c r="AB93" s="19" t="e">
        <f>#REF!</f>
        <v>#REF!</v>
      </c>
      <c r="AC93" s="19" t="e">
        <f>'Reference Value Summary'!#REF!</f>
        <v>#REF!</v>
      </c>
      <c r="AD93" s="19" t="e">
        <f>'Reference Value Summary'!#REF!</f>
        <v>#REF!</v>
      </c>
      <c r="AE93" s="19" t="e">
        <f>'Reference Value Summary'!#REF!</f>
        <v>#REF!</v>
      </c>
      <c r="AF93" s="19" t="e">
        <f>'Reference Value Summary'!#REF!</f>
        <v>#REF!</v>
      </c>
      <c r="AG93" s="19" t="e">
        <f>'Reference Value Summary'!#REF!</f>
        <v>#REF!</v>
      </c>
      <c r="AH93" s="19" t="e">
        <f>'Reference Value Summary'!#REF!</f>
        <v>#REF!</v>
      </c>
      <c r="AI93" s="19" t="e">
        <f>'Reference Value Summary'!#REF!</f>
        <v>#REF!</v>
      </c>
      <c r="AJ93" s="19">
        <f>'Reference Value Summary'!$B$4</f>
        <v>0</v>
      </c>
      <c r="AK93" s="19">
        <f>'Reference Value Summary'!$B$5</f>
        <v>0</v>
      </c>
      <c r="AL93" s="19" t="str">
        <f>'Reference Value Summary'!$B$6</f>
        <v/>
      </c>
      <c r="AM93" s="24" t="s">
        <v>9</v>
      </c>
      <c r="AN93" s="24" t="s">
        <v>237</v>
      </c>
      <c r="AO93" s="24" t="s">
        <v>237</v>
      </c>
      <c r="AP93" s="19">
        <f>'(C) Comparison to Reference'!E131</f>
        <v>3.03</v>
      </c>
      <c r="AQ93" s="19">
        <f>'(C) Comparison to Reference'!F131</f>
        <v>0</v>
      </c>
      <c r="AR93" s="19" t="str">
        <f>'(C) Comparison to Reference'!M131</f>
        <v/>
      </c>
      <c r="AS93" s="19">
        <f>'(C) Comparison to Reference'!H131</f>
        <v>0</v>
      </c>
      <c r="AT93" s="19">
        <f>'(C) Comparison to Reference'!J131</f>
        <v>0</v>
      </c>
      <c r="AU93" s="19" t="str">
        <f>'(C) Comparison to Reference'!L131</f>
        <v/>
      </c>
      <c r="AV93" s="19" t="e">
        <f>#REF!</f>
        <v>#REF!</v>
      </c>
      <c r="AW93" s="19" t="e">
        <f>#REF!</f>
        <v>#REF!</v>
      </c>
      <c r="AX93" s="19" t="e">
        <f>#REF!</f>
        <v>#REF!</v>
      </c>
      <c r="AY93" s="19" t="e">
        <f>#REF!</f>
        <v>#REF!</v>
      </c>
      <c r="AZ93" s="19" t="e">
        <f>#REF!</f>
        <v>#REF!</v>
      </c>
      <c r="BA93" s="19" t="str">
        <f>VLOOKUP(AP93,Database!$G$2:$H$139,2,FALSE)</f>
        <v>ICE V3.0</v>
      </c>
    </row>
    <row r="94" spans="1:53" x14ac:dyDescent="0.25">
      <c r="A94" s="19" t="e">
        <f t="shared" si="1"/>
        <v>#REF!</v>
      </c>
      <c r="B94" s="19" t="e">
        <f>#REF!</f>
        <v>#REF!</v>
      </c>
      <c r="C94" s="19" t="e">
        <f>#REF!</f>
        <v>#REF!</v>
      </c>
      <c r="D94" s="19" t="e">
        <f>#REF!</f>
        <v>#REF!</v>
      </c>
      <c r="E94" s="114" t="e">
        <f>#REF!</f>
        <v>#REF!</v>
      </c>
      <c r="F94" s="19" t="e">
        <f>#REF!</f>
        <v>#REF!</v>
      </c>
      <c r="G94" s="19" t="e">
        <f>#REF!</f>
        <v>#REF!</v>
      </c>
      <c r="H94" s="19" t="e">
        <f>#REF!</f>
        <v>#REF!</v>
      </c>
      <c r="I94" s="19" t="e">
        <f>#REF!</f>
        <v>#REF!</v>
      </c>
      <c r="J94" s="19" t="e">
        <f>#REF!</f>
        <v>#REF!</v>
      </c>
      <c r="K94" s="19" t="e">
        <f>#REF!</f>
        <v>#REF!</v>
      </c>
      <c r="L94" s="19" t="e">
        <f>#REF!</f>
        <v>#REF!</v>
      </c>
      <c r="M94" s="19" t="e">
        <f>#REF!</f>
        <v>#REF!</v>
      </c>
      <c r="N94" s="19" t="e">
        <f>#REF!</f>
        <v>#REF!</v>
      </c>
      <c r="O94" s="19" t="e">
        <f>#REF!</f>
        <v>#REF!</v>
      </c>
      <c r="P94" s="19" t="e">
        <f>#REF!</f>
        <v>#REF!</v>
      </c>
      <c r="Q94" s="19" t="e">
        <f>#REF!</f>
        <v>#REF!</v>
      </c>
      <c r="R94" s="19" t="e">
        <f>#REF!</f>
        <v>#REF!</v>
      </c>
      <c r="S94" s="19" t="e">
        <f>#REF!</f>
        <v>#REF!</v>
      </c>
      <c r="T94" s="19" t="e">
        <f>#REF!</f>
        <v>#REF!</v>
      </c>
      <c r="U94" s="19" t="e">
        <f>#REF!</f>
        <v>#REF!</v>
      </c>
      <c r="V94" s="19" t="e">
        <f>#REF!</f>
        <v>#REF!</v>
      </c>
      <c r="W94" s="19" t="e">
        <f>#REF!</f>
        <v>#REF!</v>
      </c>
      <c r="X94" s="19" t="e">
        <f>#REF!</f>
        <v>#REF!</v>
      </c>
      <c r="Y94" s="19" t="e">
        <f>#REF!</f>
        <v>#REF!</v>
      </c>
      <c r="Z94" s="19" t="e">
        <f>#REF!</f>
        <v>#REF!</v>
      </c>
      <c r="AA94" s="19" t="e">
        <f>#REF!</f>
        <v>#REF!</v>
      </c>
      <c r="AB94" s="19" t="e">
        <f>#REF!</f>
        <v>#REF!</v>
      </c>
      <c r="AC94" s="19" t="e">
        <f>'Reference Value Summary'!#REF!</f>
        <v>#REF!</v>
      </c>
      <c r="AD94" s="19" t="e">
        <f>'Reference Value Summary'!#REF!</f>
        <v>#REF!</v>
      </c>
      <c r="AE94" s="19" t="e">
        <f>'Reference Value Summary'!#REF!</f>
        <v>#REF!</v>
      </c>
      <c r="AF94" s="19" t="e">
        <f>'Reference Value Summary'!#REF!</f>
        <v>#REF!</v>
      </c>
      <c r="AG94" s="19" t="e">
        <f>'Reference Value Summary'!#REF!</f>
        <v>#REF!</v>
      </c>
      <c r="AH94" s="19" t="e">
        <f>'Reference Value Summary'!#REF!</f>
        <v>#REF!</v>
      </c>
      <c r="AI94" s="19" t="e">
        <f>'Reference Value Summary'!#REF!</f>
        <v>#REF!</v>
      </c>
      <c r="AJ94" s="19">
        <f>'Reference Value Summary'!$B$4</f>
        <v>0</v>
      </c>
      <c r="AK94" s="19">
        <f>'Reference Value Summary'!$B$5</f>
        <v>0</v>
      </c>
      <c r="AL94" s="19" t="str">
        <f>'Reference Value Summary'!$B$6</f>
        <v/>
      </c>
      <c r="AM94" s="24" t="s">
        <v>9</v>
      </c>
      <c r="AN94" s="24" t="s">
        <v>238</v>
      </c>
      <c r="AO94" s="24" t="s">
        <v>238</v>
      </c>
      <c r="AP94" s="19">
        <f>'(C) Comparison to Reference'!E132</f>
        <v>2.78</v>
      </c>
      <c r="AQ94" s="19">
        <f>'(C) Comparison to Reference'!F132</f>
        <v>0</v>
      </c>
      <c r="AR94" s="19" t="str">
        <f>'(C) Comparison to Reference'!M132</f>
        <v/>
      </c>
      <c r="AS94" s="19">
        <f>'(C) Comparison to Reference'!H132</f>
        <v>0</v>
      </c>
      <c r="AT94" s="19">
        <f>'(C) Comparison to Reference'!J132</f>
        <v>0</v>
      </c>
      <c r="AU94" s="19" t="str">
        <f>'(C) Comparison to Reference'!L132</f>
        <v/>
      </c>
      <c r="AV94" s="19" t="e">
        <f>#REF!</f>
        <v>#REF!</v>
      </c>
      <c r="AW94" s="19" t="e">
        <f>#REF!</f>
        <v>#REF!</v>
      </c>
      <c r="AX94" s="19" t="e">
        <f>#REF!</f>
        <v>#REF!</v>
      </c>
      <c r="AY94" s="19" t="e">
        <f>#REF!</f>
        <v>#REF!</v>
      </c>
      <c r="AZ94" s="19" t="e">
        <f>#REF!</f>
        <v>#REF!</v>
      </c>
      <c r="BA94" s="19" t="str">
        <f>VLOOKUP(AP94,Database!$G$2:$H$139,2,FALSE)</f>
        <v>ICE V3.0</v>
      </c>
    </row>
    <row r="95" spans="1:53" ht="30" x14ac:dyDescent="0.25">
      <c r="A95" s="19" t="e">
        <f t="shared" si="1"/>
        <v>#REF!</v>
      </c>
      <c r="B95" s="19" t="e">
        <f>#REF!</f>
        <v>#REF!</v>
      </c>
      <c r="C95" s="19" t="e">
        <f>#REF!</f>
        <v>#REF!</v>
      </c>
      <c r="D95" s="19" t="e">
        <f>#REF!</f>
        <v>#REF!</v>
      </c>
      <c r="E95" s="114" t="e">
        <f>#REF!</f>
        <v>#REF!</v>
      </c>
      <c r="F95" s="19" t="e">
        <f>#REF!</f>
        <v>#REF!</v>
      </c>
      <c r="G95" s="19" t="e">
        <f>#REF!</f>
        <v>#REF!</v>
      </c>
      <c r="H95" s="19" t="e">
        <f>#REF!</f>
        <v>#REF!</v>
      </c>
      <c r="I95" s="19" t="e">
        <f>#REF!</f>
        <v>#REF!</v>
      </c>
      <c r="J95" s="19" t="e">
        <f>#REF!</f>
        <v>#REF!</v>
      </c>
      <c r="K95" s="19" t="e">
        <f>#REF!</f>
        <v>#REF!</v>
      </c>
      <c r="L95" s="19" t="e">
        <f>#REF!</f>
        <v>#REF!</v>
      </c>
      <c r="M95" s="19" t="e">
        <f>#REF!</f>
        <v>#REF!</v>
      </c>
      <c r="N95" s="19" t="e">
        <f>#REF!</f>
        <v>#REF!</v>
      </c>
      <c r="O95" s="19" t="e">
        <f>#REF!</f>
        <v>#REF!</v>
      </c>
      <c r="P95" s="19" t="e">
        <f>#REF!</f>
        <v>#REF!</v>
      </c>
      <c r="Q95" s="19" t="e">
        <f>#REF!</f>
        <v>#REF!</v>
      </c>
      <c r="R95" s="19" t="e">
        <f>#REF!</f>
        <v>#REF!</v>
      </c>
      <c r="S95" s="19" t="e">
        <f>#REF!</f>
        <v>#REF!</v>
      </c>
      <c r="T95" s="19" t="e">
        <f>#REF!</f>
        <v>#REF!</v>
      </c>
      <c r="U95" s="19" t="e">
        <f>#REF!</f>
        <v>#REF!</v>
      </c>
      <c r="V95" s="19" t="e">
        <f>#REF!</f>
        <v>#REF!</v>
      </c>
      <c r="W95" s="19" t="e">
        <f>#REF!</f>
        <v>#REF!</v>
      </c>
      <c r="X95" s="19" t="e">
        <f>#REF!</f>
        <v>#REF!</v>
      </c>
      <c r="Y95" s="19" t="e">
        <f>#REF!</f>
        <v>#REF!</v>
      </c>
      <c r="Z95" s="19" t="e">
        <f>#REF!</f>
        <v>#REF!</v>
      </c>
      <c r="AA95" s="19" t="e">
        <f>#REF!</f>
        <v>#REF!</v>
      </c>
      <c r="AB95" s="19" t="e">
        <f>#REF!</f>
        <v>#REF!</v>
      </c>
      <c r="AC95" s="19" t="e">
        <f>'Reference Value Summary'!#REF!</f>
        <v>#REF!</v>
      </c>
      <c r="AD95" s="19" t="e">
        <f>'Reference Value Summary'!#REF!</f>
        <v>#REF!</v>
      </c>
      <c r="AE95" s="19" t="e">
        <f>'Reference Value Summary'!#REF!</f>
        <v>#REF!</v>
      </c>
      <c r="AF95" s="19" t="e">
        <f>'Reference Value Summary'!#REF!</f>
        <v>#REF!</v>
      </c>
      <c r="AG95" s="19" t="e">
        <f>'Reference Value Summary'!#REF!</f>
        <v>#REF!</v>
      </c>
      <c r="AH95" s="19" t="e">
        <f>'Reference Value Summary'!#REF!</f>
        <v>#REF!</v>
      </c>
      <c r="AI95" s="19" t="e">
        <f>'Reference Value Summary'!#REF!</f>
        <v>#REF!</v>
      </c>
      <c r="AJ95" s="19">
        <f>'Reference Value Summary'!$B$4</f>
        <v>0</v>
      </c>
      <c r="AK95" s="19">
        <f>'Reference Value Summary'!$B$5</f>
        <v>0</v>
      </c>
      <c r="AL95" s="19" t="str">
        <f>'Reference Value Summary'!$B$6</f>
        <v/>
      </c>
      <c r="AM95" s="24" t="s">
        <v>9</v>
      </c>
      <c r="AN95" s="24" t="s">
        <v>239</v>
      </c>
      <c r="AO95" s="24" t="s">
        <v>239</v>
      </c>
      <c r="AP95" s="19">
        <f>'(C) Comparison to Reference'!E133</f>
        <v>3.06</v>
      </c>
      <c r="AQ95" s="19">
        <f>'(C) Comparison to Reference'!F133</f>
        <v>0</v>
      </c>
      <c r="AR95" s="19" t="str">
        <f>'(C) Comparison to Reference'!M133</f>
        <v/>
      </c>
      <c r="AS95" s="19">
        <f>'(C) Comparison to Reference'!H133</f>
        <v>0</v>
      </c>
      <c r="AT95" s="19">
        <f>'(C) Comparison to Reference'!J133</f>
        <v>0</v>
      </c>
      <c r="AU95" s="19" t="str">
        <f>'(C) Comparison to Reference'!L133</f>
        <v/>
      </c>
      <c r="AV95" s="19" t="e">
        <f>#REF!</f>
        <v>#REF!</v>
      </c>
      <c r="AW95" s="19" t="e">
        <f>#REF!</f>
        <v>#REF!</v>
      </c>
      <c r="AX95" s="19" t="e">
        <f>#REF!</f>
        <v>#REF!</v>
      </c>
      <c r="AY95" s="19" t="e">
        <f>#REF!</f>
        <v>#REF!</v>
      </c>
      <c r="AZ95" s="19" t="e">
        <f>#REF!</f>
        <v>#REF!</v>
      </c>
      <c r="BA95" s="19" t="str">
        <f>VLOOKUP(AP95,Database!$G$2:$H$139,2,FALSE)</f>
        <v>ICE V3.0</v>
      </c>
    </row>
    <row r="96" spans="1:53" ht="30" x14ac:dyDescent="0.25">
      <c r="A96" s="19" t="e">
        <f t="shared" si="1"/>
        <v>#REF!</v>
      </c>
      <c r="B96" s="19" t="e">
        <f>#REF!</f>
        <v>#REF!</v>
      </c>
      <c r="C96" s="19" t="e">
        <f>#REF!</f>
        <v>#REF!</v>
      </c>
      <c r="D96" s="19" t="e">
        <f>#REF!</f>
        <v>#REF!</v>
      </c>
      <c r="E96" s="114" t="e">
        <f>#REF!</f>
        <v>#REF!</v>
      </c>
      <c r="F96" s="19" t="e">
        <f>#REF!</f>
        <v>#REF!</v>
      </c>
      <c r="G96" s="19" t="e">
        <f>#REF!</f>
        <v>#REF!</v>
      </c>
      <c r="H96" s="19" t="e">
        <f>#REF!</f>
        <v>#REF!</v>
      </c>
      <c r="I96" s="19" t="e">
        <f>#REF!</f>
        <v>#REF!</v>
      </c>
      <c r="J96" s="19" t="e">
        <f>#REF!</f>
        <v>#REF!</v>
      </c>
      <c r="K96" s="19" t="e">
        <f>#REF!</f>
        <v>#REF!</v>
      </c>
      <c r="L96" s="19" t="e">
        <f>#REF!</f>
        <v>#REF!</v>
      </c>
      <c r="M96" s="19" t="e">
        <f>#REF!</f>
        <v>#REF!</v>
      </c>
      <c r="N96" s="19" t="e">
        <f>#REF!</f>
        <v>#REF!</v>
      </c>
      <c r="O96" s="19" t="e">
        <f>#REF!</f>
        <v>#REF!</v>
      </c>
      <c r="P96" s="19" t="e">
        <f>#REF!</f>
        <v>#REF!</v>
      </c>
      <c r="Q96" s="19" t="e">
        <f>#REF!</f>
        <v>#REF!</v>
      </c>
      <c r="R96" s="19" t="e">
        <f>#REF!</f>
        <v>#REF!</v>
      </c>
      <c r="S96" s="19" t="e">
        <f>#REF!</f>
        <v>#REF!</v>
      </c>
      <c r="T96" s="19" t="e">
        <f>#REF!</f>
        <v>#REF!</v>
      </c>
      <c r="U96" s="19" t="e">
        <f>#REF!</f>
        <v>#REF!</v>
      </c>
      <c r="V96" s="19" t="e">
        <f>#REF!</f>
        <v>#REF!</v>
      </c>
      <c r="W96" s="19" t="e">
        <f>#REF!</f>
        <v>#REF!</v>
      </c>
      <c r="X96" s="19" t="e">
        <f>#REF!</f>
        <v>#REF!</v>
      </c>
      <c r="Y96" s="19" t="e">
        <f>#REF!</f>
        <v>#REF!</v>
      </c>
      <c r="Z96" s="19" t="e">
        <f>#REF!</f>
        <v>#REF!</v>
      </c>
      <c r="AA96" s="19" t="e">
        <f>#REF!</f>
        <v>#REF!</v>
      </c>
      <c r="AB96" s="19" t="e">
        <f>#REF!</f>
        <v>#REF!</v>
      </c>
      <c r="AC96" s="19" t="e">
        <f>'Reference Value Summary'!#REF!</f>
        <v>#REF!</v>
      </c>
      <c r="AD96" s="19" t="e">
        <f>'Reference Value Summary'!#REF!</f>
        <v>#REF!</v>
      </c>
      <c r="AE96" s="19" t="e">
        <f>'Reference Value Summary'!#REF!</f>
        <v>#REF!</v>
      </c>
      <c r="AF96" s="19" t="e">
        <f>'Reference Value Summary'!#REF!</f>
        <v>#REF!</v>
      </c>
      <c r="AG96" s="19" t="e">
        <f>'Reference Value Summary'!#REF!</f>
        <v>#REF!</v>
      </c>
      <c r="AH96" s="19" t="e">
        <f>'Reference Value Summary'!#REF!</f>
        <v>#REF!</v>
      </c>
      <c r="AI96" s="19" t="e">
        <f>'Reference Value Summary'!#REF!</f>
        <v>#REF!</v>
      </c>
      <c r="AJ96" s="19">
        <f>'Reference Value Summary'!$B$4</f>
        <v>0</v>
      </c>
      <c r="AK96" s="19">
        <f>'Reference Value Summary'!$B$5</f>
        <v>0</v>
      </c>
      <c r="AL96" s="19" t="str">
        <f>'Reference Value Summary'!$B$6</f>
        <v/>
      </c>
      <c r="AM96" s="24" t="s">
        <v>9</v>
      </c>
      <c r="AN96" s="24" t="s">
        <v>311</v>
      </c>
      <c r="AO96" s="24" t="s">
        <v>311</v>
      </c>
      <c r="AP96" s="19">
        <f>'(C) Comparison to Reference'!E134</f>
        <v>2.73</v>
      </c>
      <c r="AQ96" s="19">
        <f>'(C) Comparison to Reference'!F134</f>
        <v>0</v>
      </c>
      <c r="AR96" s="19" t="str">
        <f>'(C) Comparison to Reference'!M134</f>
        <v/>
      </c>
      <c r="AS96" s="19">
        <f>'(C) Comparison to Reference'!H134</f>
        <v>0</v>
      </c>
      <c r="AT96" s="19">
        <f>'(C) Comparison to Reference'!J134</f>
        <v>0</v>
      </c>
      <c r="AU96" s="19" t="str">
        <f>'(C) Comparison to Reference'!L134</f>
        <v/>
      </c>
      <c r="AV96" s="19" t="e">
        <f>#REF!</f>
        <v>#REF!</v>
      </c>
      <c r="AW96" s="19" t="e">
        <f>#REF!</f>
        <v>#REF!</v>
      </c>
      <c r="AX96" s="19" t="e">
        <f>#REF!</f>
        <v>#REF!</v>
      </c>
      <c r="AY96" s="19" t="e">
        <f>#REF!</f>
        <v>#REF!</v>
      </c>
      <c r="AZ96" s="19" t="e">
        <f>#REF!</f>
        <v>#REF!</v>
      </c>
      <c r="BA96" s="19" t="str">
        <f>VLOOKUP(AP96,Database!$G$2:$H$139,2,FALSE)</f>
        <v>ICE V3.0</v>
      </c>
    </row>
    <row r="97" spans="1:53" ht="30" x14ac:dyDescent="0.25">
      <c r="A97" s="19" t="e">
        <f t="shared" si="1"/>
        <v>#REF!</v>
      </c>
      <c r="B97" s="19" t="e">
        <f>#REF!</f>
        <v>#REF!</v>
      </c>
      <c r="C97" s="19" t="e">
        <f>#REF!</f>
        <v>#REF!</v>
      </c>
      <c r="D97" s="19" t="e">
        <f>#REF!</f>
        <v>#REF!</v>
      </c>
      <c r="E97" s="114" t="e">
        <f>#REF!</f>
        <v>#REF!</v>
      </c>
      <c r="F97" s="19" t="e">
        <f>#REF!</f>
        <v>#REF!</v>
      </c>
      <c r="G97" s="19" t="e">
        <f>#REF!</f>
        <v>#REF!</v>
      </c>
      <c r="H97" s="19" t="e">
        <f>#REF!</f>
        <v>#REF!</v>
      </c>
      <c r="I97" s="19" t="e">
        <f>#REF!</f>
        <v>#REF!</v>
      </c>
      <c r="J97" s="19" t="e">
        <f>#REF!</f>
        <v>#REF!</v>
      </c>
      <c r="K97" s="19" t="e">
        <f>#REF!</f>
        <v>#REF!</v>
      </c>
      <c r="L97" s="19" t="e">
        <f>#REF!</f>
        <v>#REF!</v>
      </c>
      <c r="M97" s="19" t="e">
        <f>#REF!</f>
        <v>#REF!</v>
      </c>
      <c r="N97" s="19" t="e">
        <f>#REF!</f>
        <v>#REF!</v>
      </c>
      <c r="O97" s="19" t="e">
        <f>#REF!</f>
        <v>#REF!</v>
      </c>
      <c r="P97" s="19" t="e">
        <f>#REF!</f>
        <v>#REF!</v>
      </c>
      <c r="Q97" s="19" t="e">
        <f>#REF!</f>
        <v>#REF!</v>
      </c>
      <c r="R97" s="19" t="e">
        <f>#REF!</f>
        <v>#REF!</v>
      </c>
      <c r="S97" s="19" t="e">
        <f>#REF!</f>
        <v>#REF!</v>
      </c>
      <c r="T97" s="19" t="e">
        <f>#REF!</f>
        <v>#REF!</v>
      </c>
      <c r="U97" s="19" t="e">
        <f>#REF!</f>
        <v>#REF!</v>
      </c>
      <c r="V97" s="19" t="e">
        <f>#REF!</f>
        <v>#REF!</v>
      </c>
      <c r="W97" s="19" t="e">
        <f>#REF!</f>
        <v>#REF!</v>
      </c>
      <c r="X97" s="19" t="e">
        <f>#REF!</f>
        <v>#REF!</v>
      </c>
      <c r="Y97" s="19" t="e">
        <f>#REF!</f>
        <v>#REF!</v>
      </c>
      <c r="Z97" s="19" t="e">
        <f>#REF!</f>
        <v>#REF!</v>
      </c>
      <c r="AA97" s="19" t="e">
        <f>#REF!</f>
        <v>#REF!</v>
      </c>
      <c r="AB97" s="19" t="e">
        <f>#REF!</f>
        <v>#REF!</v>
      </c>
      <c r="AC97" s="19" t="e">
        <f>'Reference Value Summary'!#REF!</f>
        <v>#REF!</v>
      </c>
      <c r="AD97" s="19" t="e">
        <f>'Reference Value Summary'!#REF!</f>
        <v>#REF!</v>
      </c>
      <c r="AE97" s="19" t="e">
        <f>'Reference Value Summary'!#REF!</f>
        <v>#REF!</v>
      </c>
      <c r="AF97" s="19" t="e">
        <f>'Reference Value Summary'!#REF!</f>
        <v>#REF!</v>
      </c>
      <c r="AG97" s="19" t="e">
        <f>'Reference Value Summary'!#REF!</f>
        <v>#REF!</v>
      </c>
      <c r="AH97" s="19" t="e">
        <f>'Reference Value Summary'!#REF!</f>
        <v>#REF!</v>
      </c>
      <c r="AI97" s="19" t="e">
        <f>'Reference Value Summary'!#REF!</f>
        <v>#REF!</v>
      </c>
      <c r="AJ97" s="19">
        <f>'Reference Value Summary'!$B$4</f>
        <v>0</v>
      </c>
      <c r="AK97" s="19">
        <f>'Reference Value Summary'!$B$5</f>
        <v>0</v>
      </c>
      <c r="AL97" s="19" t="str">
        <f>'Reference Value Summary'!$B$6</f>
        <v/>
      </c>
      <c r="AM97" s="24" t="s">
        <v>9</v>
      </c>
      <c r="AN97" s="24" t="s">
        <v>312</v>
      </c>
      <c r="AO97" s="24" t="s">
        <v>312</v>
      </c>
      <c r="AP97" s="19">
        <f>'(C) Comparison to Reference'!E135</f>
        <v>2.76</v>
      </c>
      <c r="AQ97" s="19">
        <f>'(C) Comparison to Reference'!F135</f>
        <v>0</v>
      </c>
      <c r="AR97" s="19" t="str">
        <f>'(C) Comparison to Reference'!M135</f>
        <v/>
      </c>
      <c r="AS97" s="19">
        <f>'(C) Comparison to Reference'!H135</f>
        <v>0</v>
      </c>
      <c r="AT97" s="19">
        <f>'(C) Comparison to Reference'!J135</f>
        <v>0</v>
      </c>
      <c r="AU97" s="19" t="str">
        <f>'(C) Comparison to Reference'!L135</f>
        <v/>
      </c>
      <c r="AV97" s="19" t="e">
        <f>#REF!</f>
        <v>#REF!</v>
      </c>
      <c r="AW97" s="19" t="e">
        <f>#REF!</f>
        <v>#REF!</v>
      </c>
      <c r="AX97" s="19" t="e">
        <f>#REF!</f>
        <v>#REF!</v>
      </c>
      <c r="AY97" s="19" t="e">
        <f>#REF!</f>
        <v>#REF!</v>
      </c>
      <c r="AZ97" s="19" t="e">
        <f>#REF!</f>
        <v>#REF!</v>
      </c>
      <c r="BA97" s="19" t="str">
        <f>VLOOKUP(AP97,Database!$G$2:$H$139,2,FALSE)</f>
        <v>ICE V3.0</v>
      </c>
    </row>
    <row r="98" spans="1:53" x14ac:dyDescent="0.25">
      <c r="A98" s="19" t="e">
        <f t="shared" si="1"/>
        <v>#REF!</v>
      </c>
      <c r="B98" s="19" t="e">
        <f>#REF!</f>
        <v>#REF!</v>
      </c>
      <c r="C98" s="19" t="e">
        <f>#REF!</f>
        <v>#REF!</v>
      </c>
      <c r="D98" s="19" t="e">
        <f>#REF!</f>
        <v>#REF!</v>
      </c>
      <c r="E98" s="114" t="e">
        <f>#REF!</f>
        <v>#REF!</v>
      </c>
      <c r="F98" s="19" t="e">
        <f>#REF!</f>
        <v>#REF!</v>
      </c>
      <c r="G98" s="19" t="e">
        <f>#REF!</f>
        <v>#REF!</v>
      </c>
      <c r="H98" s="19" t="e">
        <f>#REF!</f>
        <v>#REF!</v>
      </c>
      <c r="I98" s="19" t="e">
        <f>#REF!</f>
        <v>#REF!</v>
      </c>
      <c r="J98" s="19" t="e">
        <f>#REF!</f>
        <v>#REF!</v>
      </c>
      <c r="K98" s="19" t="e">
        <f>#REF!</f>
        <v>#REF!</v>
      </c>
      <c r="L98" s="19" t="e">
        <f>#REF!</f>
        <v>#REF!</v>
      </c>
      <c r="M98" s="19" t="e">
        <f>#REF!</f>
        <v>#REF!</v>
      </c>
      <c r="N98" s="19" t="e">
        <f>#REF!</f>
        <v>#REF!</v>
      </c>
      <c r="O98" s="19" t="e">
        <f>#REF!</f>
        <v>#REF!</v>
      </c>
      <c r="P98" s="19" t="e">
        <f>#REF!</f>
        <v>#REF!</v>
      </c>
      <c r="Q98" s="19" t="e">
        <f>#REF!</f>
        <v>#REF!</v>
      </c>
      <c r="R98" s="19" t="e">
        <f>#REF!</f>
        <v>#REF!</v>
      </c>
      <c r="S98" s="19" t="e">
        <f>#REF!</f>
        <v>#REF!</v>
      </c>
      <c r="T98" s="19" t="e">
        <f>#REF!</f>
        <v>#REF!</v>
      </c>
      <c r="U98" s="19" t="e">
        <f>#REF!</f>
        <v>#REF!</v>
      </c>
      <c r="V98" s="19" t="e">
        <f>#REF!</f>
        <v>#REF!</v>
      </c>
      <c r="W98" s="19" t="e">
        <f>#REF!</f>
        <v>#REF!</v>
      </c>
      <c r="X98" s="19" t="e">
        <f>#REF!</f>
        <v>#REF!</v>
      </c>
      <c r="Y98" s="19" t="e">
        <f>#REF!</f>
        <v>#REF!</v>
      </c>
      <c r="Z98" s="19" t="e">
        <f>#REF!</f>
        <v>#REF!</v>
      </c>
      <c r="AA98" s="19" t="e">
        <f>#REF!</f>
        <v>#REF!</v>
      </c>
      <c r="AB98" s="19" t="e">
        <f>#REF!</f>
        <v>#REF!</v>
      </c>
      <c r="AC98" s="19" t="e">
        <f>'Reference Value Summary'!#REF!</f>
        <v>#REF!</v>
      </c>
      <c r="AD98" s="19" t="e">
        <f>'Reference Value Summary'!#REF!</f>
        <v>#REF!</v>
      </c>
      <c r="AE98" s="19" t="e">
        <f>'Reference Value Summary'!#REF!</f>
        <v>#REF!</v>
      </c>
      <c r="AF98" s="19" t="e">
        <f>'Reference Value Summary'!#REF!</f>
        <v>#REF!</v>
      </c>
      <c r="AG98" s="19" t="e">
        <f>'Reference Value Summary'!#REF!</f>
        <v>#REF!</v>
      </c>
      <c r="AH98" s="19" t="e">
        <f>'Reference Value Summary'!#REF!</f>
        <v>#REF!</v>
      </c>
      <c r="AI98" s="19" t="e">
        <f>'Reference Value Summary'!#REF!</f>
        <v>#REF!</v>
      </c>
      <c r="AJ98" s="19">
        <f>'Reference Value Summary'!$B$4</f>
        <v>0</v>
      </c>
      <c r="AK98" s="19">
        <f>'Reference Value Summary'!$B$5</f>
        <v>0</v>
      </c>
      <c r="AL98" s="19" t="str">
        <f>'Reference Value Summary'!$B$6</f>
        <v/>
      </c>
      <c r="AM98" s="24" t="s">
        <v>9</v>
      </c>
      <c r="AN98" s="24" t="s">
        <v>240</v>
      </c>
      <c r="AO98" s="24" t="s">
        <v>240</v>
      </c>
      <c r="AP98" s="19">
        <f>'(C) Comparison to Reference'!E136</f>
        <v>2.46</v>
      </c>
      <c r="AQ98" s="19">
        <f>'(C) Comparison to Reference'!F136</f>
        <v>0</v>
      </c>
      <c r="AR98" s="19" t="str">
        <f>'(C) Comparison to Reference'!M136</f>
        <v/>
      </c>
      <c r="AS98" s="19">
        <f>'(C) Comparison to Reference'!H136</f>
        <v>0</v>
      </c>
      <c r="AT98" s="19">
        <f>'(C) Comparison to Reference'!J136</f>
        <v>0</v>
      </c>
      <c r="AU98" s="19" t="str">
        <f>'(C) Comparison to Reference'!L136</f>
        <v/>
      </c>
      <c r="AV98" s="19" t="e">
        <f>#REF!</f>
        <v>#REF!</v>
      </c>
      <c r="AW98" s="19" t="e">
        <f>#REF!</f>
        <v>#REF!</v>
      </c>
      <c r="AX98" s="19" t="e">
        <f>#REF!</f>
        <v>#REF!</v>
      </c>
      <c r="AY98" s="19" t="e">
        <f>#REF!</f>
        <v>#REF!</v>
      </c>
      <c r="AZ98" s="19" t="e">
        <f>#REF!</f>
        <v>#REF!</v>
      </c>
      <c r="BA98" s="19" t="str">
        <f>VLOOKUP(AP98,Database!$G$2:$H$139,2,FALSE)</f>
        <v>ICE V3.0</v>
      </c>
    </row>
    <row r="99" spans="1:53" x14ac:dyDescent="0.25">
      <c r="A99" s="19" t="e">
        <f t="shared" si="1"/>
        <v>#REF!</v>
      </c>
      <c r="B99" s="19" t="e">
        <f>#REF!</f>
        <v>#REF!</v>
      </c>
      <c r="C99" s="19" t="e">
        <f>#REF!</f>
        <v>#REF!</v>
      </c>
      <c r="D99" s="19" t="e">
        <f>#REF!</f>
        <v>#REF!</v>
      </c>
      <c r="E99" s="114" t="e">
        <f>#REF!</f>
        <v>#REF!</v>
      </c>
      <c r="F99" s="19" t="e">
        <f>#REF!</f>
        <v>#REF!</v>
      </c>
      <c r="G99" s="19" t="e">
        <f>#REF!</f>
        <v>#REF!</v>
      </c>
      <c r="H99" s="19" t="e">
        <f>#REF!</f>
        <v>#REF!</v>
      </c>
      <c r="I99" s="19" t="e">
        <f>#REF!</f>
        <v>#REF!</v>
      </c>
      <c r="J99" s="19" t="e">
        <f>#REF!</f>
        <v>#REF!</v>
      </c>
      <c r="K99" s="19" t="e">
        <f>#REF!</f>
        <v>#REF!</v>
      </c>
      <c r="L99" s="19" t="e">
        <f>#REF!</f>
        <v>#REF!</v>
      </c>
      <c r="M99" s="19" t="e">
        <f>#REF!</f>
        <v>#REF!</v>
      </c>
      <c r="N99" s="19" t="e">
        <f>#REF!</f>
        <v>#REF!</v>
      </c>
      <c r="O99" s="19" t="e">
        <f>#REF!</f>
        <v>#REF!</v>
      </c>
      <c r="P99" s="19" t="e">
        <f>#REF!</f>
        <v>#REF!</v>
      </c>
      <c r="Q99" s="19" t="e">
        <f>#REF!</f>
        <v>#REF!</v>
      </c>
      <c r="R99" s="19" t="e">
        <f>#REF!</f>
        <v>#REF!</v>
      </c>
      <c r="S99" s="19" t="e">
        <f>#REF!</f>
        <v>#REF!</v>
      </c>
      <c r="T99" s="19" t="e">
        <f>#REF!</f>
        <v>#REF!</v>
      </c>
      <c r="U99" s="19" t="e">
        <f>#REF!</f>
        <v>#REF!</v>
      </c>
      <c r="V99" s="19" t="e">
        <f>#REF!</f>
        <v>#REF!</v>
      </c>
      <c r="W99" s="19" t="e">
        <f>#REF!</f>
        <v>#REF!</v>
      </c>
      <c r="X99" s="19" t="e">
        <f>#REF!</f>
        <v>#REF!</v>
      </c>
      <c r="Y99" s="19" t="e">
        <f>#REF!</f>
        <v>#REF!</v>
      </c>
      <c r="Z99" s="19" t="e">
        <f>#REF!</f>
        <v>#REF!</v>
      </c>
      <c r="AA99" s="19" t="e">
        <f>#REF!</f>
        <v>#REF!</v>
      </c>
      <c r="AB99" s="19" t="e">
        <f>#REF!</f>
        <v>#REF!</v>
      </c>
      <c r="AC99" s="19" t="e">
        <f>'Reference Value Summary'!#REF!</f>
        <v>#REF!</v>
      </c>
      <c r="AD99" s="19" t="e">
        <f>'Reference Value Summary'!#REF!</f>
        <v>#REF!</v>
      </c>
      <c r="AE99" s="19" t="e">
        <f>'Reference Value Summary'!#REF!</f>
        <v>#REF!</v>
      </c>
      <c r="AF99" s="19" t="e">
        <f>'Reference Value Summary'!#REF!</f>
        <v>#REF!</v>
      </c>
      <c r="AG99" s="19" t="e">
        <f>'Reference Value Summary'!#REF!</f>
        <v>#REF!</v>
      </c>
      <c r="AH99" s="19" t="e">
        <f>'Reference Value Summary'!#REF!</f>
        <v>#REF!</v>
      </c>
      <c r="AI99" s="19" t="e">
        <f>'Reference Value Summary'!#REF!</f>
        <v>#REF!</v>
      </c>
      <c r="AJ99" s="19">
        <f>'Reference Value Summary'!$B$4</f>
        <v>0</v>
      </c>
      <c r="AK99" s="19">
        <f>'Reference Value Summary'!$B$5</f>
        <v>0</v>
      </c>
      <c r="AL99" s="19" t="str">
        <f>'Reference Value Summary'!$B$6</f>
        <v/>
      </c>
      <c r="AM99" s="24" t="s">
        <v>9</v>
      </c>
      <c r="AN99" s="24" t="s">
        <v>241</v>
      </c>
      <c r="AO99" s="24" t="s">
        <v>241</v>
      </c>
      <c r="AP99" s="19">
        <f>'(C) Comparison to Reference'!E137</f>
        <v>2.5299999999999998</v>
      </c>
      <c r="AQ99" s="19">
        <f>'(C) Comparison to Reference'!F137</f>
        <v>0</v>
      </c>
      <c r="AR99" s="19" t="str">
        <f>'(C) Comparison to Reference'!M137</f>
        <v/>
      </c>
      <c r="AS99" s="19">
        <f>'(C) Comparison to Reference'!H137</f>
        <v>0</v>
      </c>
      <c r="AT99" s="19">
        <f>'(C) Comparison to Reference'!J137</f>
        <v>0</v>
      </c>
      <c r="AU99" s="19" t="str">
        <f>'(C) Comparison to Reference'!L137</f>
        <v/>
      </c>
      <c r="AV99" s="19" t="e">
        <f>#REF!</f>
        <v>#REF!</v>
      </c>
      <c r="AW99" s="19" t="e">
        <f>#REF!</f>
        <v>#REF!</v>
      </c>
      <c r="AX99" s="19" t="e">
        <f>#REF!</f>
        <v>#REF!</v>
      </c>
      <c r="AY99" s="19" t="e">
        <f>#REF!</f>
        <v>#REF!</v>
      </c>
      <c r="AZ99" s="19" t="e">
        <f>#REF!</f>
        <v>#REF!</v>
      </c>
      <c r="BA99" s="19" t="str">
        <f>VLOOKUP(AP99,Database!$G$2:$H$139,2,FALSE)</f>
        <v>ICE V3.0</v>
      </c>
    </row>
    <row r="100" spans="1:53" ht="30" x14ac:dyDescent="0.25">
      <c r="A100" s="19" t="e">
        <f t="shared" si="1"/>
        <v>#REF!</v>
      </c>
      <c r="B100" s="19" t="e">
        <f>#REF!</f>
        <v>#REF!</v>
      </c>
      <c r="C100" s="19" t="e">
        <f>#REF!</f>
        <v>#REF!</v>
      </c>
      <c r="D100" s="19" t="e">
        <f>#REF!</f>
        <v>#REF!</v>
      </c>
      <c r="E100" s="114" t="e">
        <f>#REF!</f>
        <v>#REF!</v>
      </c>
      <c r="F100" s="19" t="e">
        <f>#REF!</f>
        <v>#REF!</v>
      </c>
      <c r="G100" s="19" t="e">
        <f>#REF!</f>
        <v>#REF!</v>
      </c>
      <c r="H100" s="19" t="e">
        <f>#REF!</f>
        <v>#REF!</v>
      </c>
      <c r="I100" s="19" t="e">
        <f>#REF!</f>
        <v>#REF!</v>
      </c>
      <c r="J100" s="19" t="e">
        <f>#REF!</f>
        <v>#REF!</v>
      </c>
      <c r="K100" s="19" t="e">
        <f>#REF!</f>
        <v>#REF!</v>
      </c>
      <c r="L100" s="19" t="e">
        <f>#REF!</f>
        <v>#REF!</v>
      </c>
      <c r="M100" s="19" t="e">
        <f>#REF!</f>
        <v>#REF!</v>
      </c>
      <c r="N100" s="19" t="e">
        <f>#REF!</f>
        <v>#REF!</v>
      </c>
      <c r="O100" s="19" t="e">
        <f>#REF!</f>
        <v>#REF!</v>
      </c>
      <c r="P100" s="19" t="e">
        <f>#REF!</f>
        <v>#REF!</v>
      </c>
      <c r="Q100" s="19" t="e">
        <f>#REF!</f>
        <v>#REF!</v>
      </c>
      <c r="R100" s="19" t="e">
        <f>#REF!</f>
        <v>#REF!</v>
      </c>
      <c r="S100" s="19" t="e">
        <f>#REF!</f>
        <v>#REF!</v>
      </c>
      <c r="T100" s="19" t="e">
        <f>#REF!</f>
        <v>#REF!</v>
      </c>
      <c r="U100" s="19" t="e">
        <f>#REF!</f>
        <v>#REF!</v>
      </c>
      <c r="V100" s="19" t="e">
        <f>#REF!</f>
        <v>#REF!</v>
      </c>
      <c r="W100" s="19" t="e">
        <f>#REF!</f>
        <v>#REF!</v>
      </c>
      <c r="X100" s="19" t="e">
        <f>#REF!</f>
        <v>#REF!</v>
      </c>
      <c r="Y100" s="19" t="e">
        <f>#REF!</f>
        <v>#REF!</v>
      </c>
      <c r="Z100" s="19" t="e">
        <f>#REF!</f>
        <v>#REF!</v>
      </c>
      <c r="AA100" s="19" t="e">
        <f>#REF!</f>
        <v>#REF!</v>
      </c>
      <c r="AB100" s="19" t="e">
        <f>#REF!</f>
        <v>#REF!</v>
      </c>
      <c r="AC100" s="19" t="e">
        <f>'Reference Value Summary'!#REF!</f>
        <v>#REF!</v>
      </c>
      <c r="AD100" s="19" t="e">
        <f>'Reference Value Summary'!#REF!</f>
        <v>#REF!</v>
      </c>
      <c r="AE100" s="19" t="e">
        <f>'Reference Value Summary'!#REF!</f>
        <v>#REF!</v>
      </c>
      <c r="AF100" s="19" t="e">
        <f>'Reference Value Summary'!#REF!</f>
        <v>#REF!</v>
      </c>
      <c r="AG100" s="19" t="e">
        <f>'Reference Value Summary'!#REF!</f>
        <v>#REF!</v>
      </c>
      <c r="AH100" s="19" t="e">
        <f>'Reference Value Summary'!#REF!</f>
        <v>#REF!</v>
      </c>
      <c r="AI100" s="19" t="e">
        <f>'Reference Value Summary'!#REF!</f>
        <v>#REF!</v>
      </c>
      <c r="AJ100" s="19">
        <f>'Reference Value Summary'!$B$4</f>
        <v>0</v>
      </c>
      <c r="AK100" s="19">
        <f>'Reference Value Summary'!$B$5</f>
        <v>0</v>
      </c>
      <c r="AL100" s="19" t="str">
        <f>'Reference Value Summary'!$B$6</f>
        <v/>
      </c>
      <c r="AM100" s="24" t="s">
        <v>9</v>
      </c>
      <c r="AN100" s="24" t="s">
        <v>310</v>
      </c>
      <c r="AO100" s="24" t="s">
        <v>310</v>
      </c>
      <c r="AP100" s="19">
        <f>'(C) Comparison to Reference'!E138</f>
        <v>2.42</v>
      </c>
      <c r="AQ100" s="19">
        <f>'(C) Comparison to Reference'!F138</f>
        <v>0</v>
      </c>
      <c r="AR100" s="19" t="str">
        <f>'(C) Comparison to Reference'!M138</f>
        <v/>
      </c>
      <c r="AS100" s="19">
        <f>'(C) Comparison to Reference'!H138</f>
        <v>0</v>
      </c>
      <c r="AT100" s="19">
        <f>'(C) Comparison to Reference'!J138</f>
        <v>0</v>
      </c>
      <c r="AU100" s="19" t="str">
        <f>'(C) Comparison to Reference'!L138</f>
        <v/>
      </c>
      <c r="AV100" s="19" t="e">
        <f>#REF!</f>
        <v>#REF!</v>
      </c>
      <c r="AW100" s="19" t="e">
        <f>#REF!</f>
        <v>#REF!</v>
      </c>
      <c r="AX100" s="19" t="e">
        <f>#REF!</f>
        <v>#REF!</v>
      </c>
      <c r="AY100" s="19" t="e">
        <f>#REF!</f>
        <v>#REF!</v>
      </c>
      <c r="AZ100" s="19" t="e">
        <f>#REF!</f>
        <v>#REF!</v>
      </c>
      <c r="BA100" s="19" t="str">
        <f>VLOOKUP(AP100,Database!$G$2:$H$139,2,FALSE)</f>
        <v>ICE V3.0</v>
      </c>
    </row>
    <row r="101" spans="1:53" x14ac:dyDescent="0.25">
      <c r="A101" s="19" t="e">
        <f t="shared" si="1"/>
        <v>#REF!</v>
      </c>
      <c r="B101" s="19" t="e">
        <f>#REF!</f>
        <v>#REF!</v>
      </c>
      <c r="C101" s="19" t="e">
        <f>#REF!</f>
        <v>#REF!</v>
      </c>
      <c r="D101" s="19" t="e">
        <f>#REF!</f>
        <v>#REF!</v>
      </c>
      <c r="E101" s="114" t="e">
        <f>#REF!</f>
        <v>#REF!</v>
      </c>
      <c r="F101" s="19" t="e">
        <f>#REF!</f>
        <v>#REF!</v>
      </c>
      <c r="G101" s="19" t="e">
        <f>#REF!</f>
        <v>#REF!</v>
      </c>
      <c r="H101" s="19" t="e">
        <f>#REF!</f>
        <v>#REF!</v>
      </c>
      <c r="I101" s="19" t="e">
        <f>#REF!</f>
        <v>#REF!</v>
      </c>
      <c r="J101" s="19" t="e">
        <f>#REF!</f>
        <v>#REF!</v>
      </c>
      <c r="K101" s="19" t="e">
        <f>#REF!</f>
        <v>#REF!</v>
      </c>
      <c r="L101" s="19" t="e">
        <f>#REF!</f>
        <v>#REF!</v>
      </c>
      <c r="M101" s="19" t="e">
        <f>#REF!</f>
        <v>#REF!</v>
      </c>
      <c r="N101" s="19" t="e">
        <f>#REF!</f>
        <v>#REF!</v>
      </c>
      <c r="O101" s="19" t="e">
        <f>#REF!</f>
        <v>#REF!</v>
      </c>
      <c r="P101" s="19" t="e">
        <f>#REF!</f>
        <v>#REF!</v>
      </c>
      <c r="Q101" s="19" t="e">
        <f>#REF!</f>
        <v>#REF!</v>
      </c>
      <c r="R101" s="19" t="e">
        <f>#REF!</f>
        <v>#REF!</v>
      </c>
      <c r="S101" s="19" t="e">
        <f>#REF!</f>
        <v>#REF!</v>
      </c>
      <c r="T101" s="19" t="e">
        <f>#REF!</f>
        <v>#REF!</v>
      </c>
      <c r="U101" s="19" t="e">
        <f>#REF!</f>
        <v>#REF!</v>
      </c>
      <c r="V101" s="19" t="e">
        <f>#REF!</f>
        <v>#REF!</v>
      </c>
      <c r="W101" s="19" t="e">
        <f>#REF!</f>
        <v>#REF!</v>
      </c>
      <c r="X101" s="19" t="e">
        <f>#REF!</f>
        <v>#REF!</v>
      </c>
      <c r="Y101" s="19" t="e">
        <f>#REF!</f>
        <v>#REF!</v>
      </c>
      <c r="Z101" s="19" t="e">
        <f>#REF!</f>
        <v>#REF!</v>
      </c>
      <c r="AA101" s="19" t="e">
        <f>#REF!</f>
        <v>#REF!</v>
      </c>
      <c r="AB101" s="19" t="e">
        <f>#REF!</f>
        <v>#REF!</v>
      </c>
      <c r="AC101" s="19" t="e">
        <f>'Reference Value Summary'!#REF!</f>
        <v>#REF!</v>
      </c>
      <c r="AD101" s="19" t="e">
        <f>'Reference Value Summary'!#REF!</f>
        <v>#REF!</v>
      </c>
      <c r="AE101" s="19" t="e">
        <f>'Reference Value Summary'!#REF!</f>
        <v>#REF!</v>
      </c>
      <c r="AF101" s="19" t="e">
        <f>'Reference Value Summary'!#REF!</f>
        <v>#REF!</v>
      </c>
      <c r="AG101" s="19" t="e">
        <f>'Reference Value Summary'!#REF!</f>
        <v>#REF!</v>
      </c>
      <c r="AH101" s="19" t="e">
        <f>'Reference Value Summary'!#REF!</f>
        <v>#REF!</v>
      </c>
      <c r="AI101" s="19" t="e">
        <f>'Reference Value Summary'!#REF!</f>
        <v>#REF!</v>
      </c>
      <c r="AJ101" s="19">
        <f>'Reference Value Summary'!$B$4</f>
        <v>0</v>
      </c>
      <c r="AK101" s="19">
        <f>'Reference Value Summary'!$B$5</f>
        <v>0</v>
      </c>
      <c r="AL101" s="19" t="str">
        <f>'Reference Value Summary'!$B$6</f>
        <v/>
      </c>
      <c r="AM101" s="24" t="s">
        <v>9</v>
      </c>
      <c r="AN101" s="24" t="s">
        <v>242</v>
      </c>
      <c r="AO101" s="24" t="s">
        <v>242</v>
      </c>
      <c r="AP101" s="19">
        <f>'(C) Comparison to Reference'!E139</f>
        <v>2.27</v>
      </c>
      <c r="AQ101" s="19">
        <f>'(C) Comparison to Reference'!F139</f>
        <v>0</v>
      </c>
      <c r="AR101" s="19" t="str">
        <f>'(C) Comparison to Reference'!M139</f>
        <v/>
      </c>
      <c r="AS101" s="19">
        <f>'(C) Comparison to Reference'!H139</f>
        <v>0</v>
      </c>
      <c r="AT101" s="19">
        <f>'(C) Comparison to Reference'!J139</f>
        <v>0</v>
      </c>
      <c r="AU101" s="19" t="str">
        <f>'(C) Comparison to Reference'!L139</f>
        <v/>
      </c>
      <c r="AV101" s="19" t="e">
        <f>#REF!</f>
        <v>#REF!</v>
      </c>
      <c r="AW101" s="19" t="e">
        <f>#REF!</f>
        <v>#REF!</v>
      </c>
      <c r="AX101" s="19" t="e">
        <f>#REF!</f>
        <v>#REF!</v>
      </c>
      <c r="AY101" s="19" t="e">
        <f>#REF!</f>
        <v>#REF!</v>
      </c>
      <c r="AZ101" s="19" t="e">
        <f>#REF!</f>
        <v>#REF!</v>
      </c>
      <c r="BA101" s="19" t="str">
        <f>VLOOKUP(AP101,Database!$G$2:$H$139,2,FALSE)</f>
        <v>ICE V3.0</v>
      </c>
    </row>
    <row r="102" spans="1:53" x14ac:dyDescent="0.25">
      <c r="A102" s="19" t="e">
        <f t="shared" si="1"/>
        <v>#REF!</v>
      </c>
      <c r="B102" s="19" t="e">
        <f>#REF!</f>
        <v>#REF!</v>
      </c>
      <c r="C102" s="19" t="e">
        <f>#REF!</f>
        <v>#REF!</v>
      </c>
      <c r="D102" s="19" t="e">
        <f>#REF!</f>
        <v>#REF!</v>
      </c>
      <c r="E102" s="114" t="e">
        <f>#REF!</f>
        <v>#REF!</v>
      </c>
      <c r="F102" s="19" t="e">
        <f>#REF!</f>
        <v>#REF!</v>
      </c>
      <c r="G102" s="19" t="e">
        <f>#REF!</f>
        <v>#REF!</v>
      </c>
      <c r="H102" s="19" t="e">
        <f>#REF!</f>
        <v>#REF!</v>
      </c>
      <c r="I102" s="19" t="e">
        <f>#REF!</f>
        <v>#REF!</v>
      </c>
      <c r="J102" s="19" t="e">
        <f>#REF!</f>
        <v>#REF!</v>
      </c>
      <c r="K102" s="19" t="e">
        <f>#REF!</f>
        <v>#REF!</v>
      </c>
      <c r="L102" s="19" t="e">
        <f>#REF!</f>
        <v>#REF!</v>
      </c>
      <c r="M102" s="19" t="e">
        <f>#REF!</f>
        <v>#REF!</v>
      </c>
      <c r="N102" s="19" t="e">
        <f>#REF!</f>
        <v>#REF!</v>
      </c>
      <c r="O102" s="19" t="e">
        <f>#REF!</f>
        <v>#REF!</v>
      </c>
      <c r="P102" s="19" t="e">
        <f>#REF!</f>
        <v>#REF!</v>
      </c>
      <c r="Q102" s="19" t="e">
        <f>#REF!</f>
        <v>#REF!</v>
      </c>
      <c r="R102" s="19" t="e">
        <f>#REF!</f>
        <v>#REF!</v>
      </c>
      <c r="S102" s="19" t="e">
        <f>#REF!</f>
        <v>#REF!</v>
      </c>
      <c r="T102" s="19" t="e">
        <f>#REF!</f>
        <v>#REF!</v>
      </c>
      <c r="U102" s="19" t="e">
        <f>#REF!</f>
        <v>#REF!</v>
      </c>
      <c r="V102" s="19" t="e">
        <f>#REF!</f>
        <v>#REF!</v>
      </c>
      <c r="W102" s="19" t="e">
        <f>#REF!</f>
        <v>#REF!</v>
      </c>
      <c r="X102" s="19" t="e">
        <f>#REF!</f>
        <v>#REF!</v>
      </c>
      <c r="Y102" s="19" t="e">
        <f>#REF!</f>
        <v>#REF!</v>
      </c>
      <c r="Z102" s="19" t="e">
        <f>#REF!</f>
        <v>#REF!</v>
      </c>
      <c r="AA102" s="19" t="e">
        <f>#REF!</f>
        <v>#REF!</v>
      </c>
      <c r="AB102" s="19" t="e">
        <f>#REF!</f>
        <v>#REF!</v>
      </c>
      <c r="AC102" s="19" t="e">
        <f>'Reference Value Summary'!#REF!</f>
        <v>#REF!</v>
      </c>
      <c r="AD102" s="19" t="e">
        <f>'Reference Value Summary'!#REF!</f>
        <v>#REF!</v>
      </c>
      <c r="AE102" s="19" t="e">
        <f>'Reference Value Summary'!#REF!</f>
        <v>#REF!</v>
      </c>
      <c r="AF102" s="19" t="e">
        <f>'Reference Value Summary'!#REF!</f>
        <v>#REF!</v>
      </c>
      <c r="AG102" s="19" t="e">
        <f>'Reference Value Summary'!#REF!</f>
        <v>#REF!</v>
      </c>
      <c r="AH102" s="19" t="e">
        <f>'Reference Value Summary'!#REF!</f>
        <v>#REF!</v>
      </c>
      <c r="AI102" s="19" t="e">
        <f>'Reference Value Summary'!#REF!</f>
        <v>#REF!</v>
      </c>
      <c r="AJ102" s="19">
        <f>'Reference Value Summary'!$B$4</f>
        <v>0</v>
      </c>
      <c r="AK102" s="19">
        <f>'Reference Value Summary'!$B$5</f>
        <v>0</v>
      </c>
      <c r="AL102" s="19" t="str">
        <f>'Reference Value Summary'!$B$6</f>
        <v/>
      </c>
      <c r="AM102" s="24" t="s">
        <v>9</v>
      </c>
      <c r="AN102" s="24" t="s">
        <v>243</v>
      </c>
      <c r="AO102" s="24" t="s">
        <v>243</v>
      </c>
      <c r="AP102" s="19">
        <f>'(C) Comparison to Reference'!E140</f>
        <v>2.2799999999999998</v>
      </c>
      <c r="AQ102" s="19">
        <f>'(C) Comparison to Reference'!F140</f>
        <v>0</v>
      </c>
      <c r="AR102" s="19" t="str">
        <f>'(C) Comparison to Reference'!M140</f>
        <v/>
      </c>
      <c r="AS102" s="19">
        <f>'(C) Comparison to Reference'!H140</f>
        <v>0</v>
      </c>
      <c r="AT102" s="19">
        <f>'(C) Comparison to Reference'!J140</f>
        <v>0</v>
      </c>
      <c r="AU102" s="19" t="str">
        <f>'(C) Comparison to Reference'!L140</f>
        <v/>
      </c>
      <c r="AV102" s="19" t="e">
        <f>#REF!</f>
        <v>#REF!</v>
      </c>
      <c r="AW102" s="19" t="e">
        <f>#REF!</f>
        <v>#REF!</v>
      </c>
      <c r="AX102" s="19" t="e">
        <f>#REF!</f>
        <v>#REF!</v>
      </c>
      <c r="AY102" s="19" t="e">
        <f>#REF!</f>
        <v>#REF!</v>
      </c>
      <c r="AZ102" s="19" t="e">
        <f>#REF!</f>
        <v>#REF!</v>
      </c>
      <c r="BA102" s="19" t="str">
        <f>VLOOKUP(AP102,Database!$G$2:$H$139,2,FALSE)</f>
        <v>ICE V3.0</v>
      </c>
    </row>
    <row r="103" spans="1:53" x14ac:dyDescent="0.25">
      <c r="A103" s="19" t="e">
        <f t="shared" si="1"/>
        <v>#REF!</v>
      </c>
      <c r="B103" s="19" t="e">
        <f>#REF!</f>
        <v>#REF!</v>
      </c>
      <c r="C103" s="19" t="e">
        <f>#REF!</f>
        <v>#REF!</v>
      </c>
      <c r="D103" s="19" t="e">
        <f>#REF!</f>
        <v>#REF!</v>
      </c>
      <c r="E103" s="114" t="e">
        <f>#REF!</f>
        <v>#REF!</v>
      </c>
      <c r="F103" s="19" t="e">
        <f>#REF!</f>
        <v>#REF!</v>
      </c>
      <c r="G103" s="19" t="e">
        <f>#REF!</f>
        <v>#REF!</v>
      </c>
      <c r="H103" s="19" t="e">
        <f>#REF!</f>
        <v>#REF!</v>
      </c>
      <c r="I103" s="19" t="e">
        <f>#REF!</f>
        <v>#REF!</v>
      </c>
      <c r="J103" s="19" t="e">
        <f>#REF!</f>
        <v>#REF!</v>
      </c>
      <c r="K103" s="19" t="e">
        <f>#REF!</f>
        <v>#REF!</v>
      </c>
      <c r="L103" s="19" t="e">
        <f>#REF!</f>
        <v>#REF!</v>
      </c>
      <c r="M103" s="19" t="e">
        <f>#REF!</f>
        <v>#REF!</v>
      </c>
      <c r="N103" s="19" t="e">
        <f>#REF!</f>
        <v>#REF!</v>
      </c>
      <c r="O103" s="19" t="e">
        <f>#REF!</f>
        <v>#REF!</v>
      </c>
      <c r="P103" s="19" t="e">
        <f>#REF!</f>
        <v>#REF!</v>
      </c>
      <c r="Q103" s="19" t="e">
        <f>#REF!</f>
        <v>#REF!</v>
      </c>
      <c r="R103" s="19" t="e">
        <f>#REF!</f>
        <v>#REF!</v>
      </c>
      <c r="S103" s="19" t="e">
        <f>#REF!</f>
        <v>#REF!</v>
      </c>
      <c r="T103" s="19" t="e">
        <f>#REF!</f>
        <v>#REF!</v>
      </c>
      <c r="U103" s="19" t="e">
        <f>#REF!</f>
        <v>#REF!</v>
      </c>
      <c r="V103" s="19" t="e">
        <f>#REF!</f>
        <v>#REF!</v>
      </c>
      <c r="W103" s="19" t="e">
        <f>#REF!</f>
        <v>#REF!</v>
      </c>
      <c r="X103" s="19" t="e">
        <f>#REF!</f>
        <v>#REF!</v>
      </c>
      <c r="Y103" s="19" t="e">
        <f>#REF!</f>
        <v>#REF!</v>
      </c>
      <c r="Z103" s="19" t="e">
        <f>#REF!</f>
        <v>#REF!</v>
      </c>
      <c r="AA103" s="19" t="e">
        <f>#REF!</f>
        <v>#REF!</v>
      </c>
      <c r="AB103" s="19" t="e">
        <f>#REF!</f>
        <v>#REF!</v>
      </c>
      <c r="AC103" s="19" t="e">
        <f>'Reference Value Summary'!#REF!</f>
        <v>#REF!</v>
      </c>
      <c r="AD103" s="19" t="e">
        <f>'Reference Value Summary'!#REF!</f>
        <v>#REF!</v>
      </c>
      <c r="AE103" s="19" t="e">
        <f>'Reference Value Summary'!#REF!</f>
        <v>#REF!</v>
      </c>
      <c r="AF103" s="19" t="e">
        <f>'Reference Value Summary'!#REF!</f>
        <v>#REF!</v>
      </c>
      <c r="AG103" s="19" t="e">
        <f>'Reference Value Summary'!#REF!</f>
        <v>#REF!</v>
      </c>
      <c r="AH103" s="19" t="e">
        <f>'Reference Value Summary'!#REF!</f>
        <v>#REF!</v>
      </c>
      <c r="AI103" s="19" t="e">
        <f>'Reference Value Summary'!#REF!</f>
        <v>#REF!</v>
      </c>
      <c r="AJ103" s="19">
        <f>'Reference Value Summary'!$B$4</f>
        <v>0</v>
      </c>
      <c r="AK103" s="19">
        <f>'Reference Value Summary'!$B$5</f>
        <v>0</v>
      </c>
      <c r="AL103" s="19" t="str">
        <f>'Reference Value Summary'!$B$6</f>
        <v/>
      </c>
      <c r="AM103" s="24" t="s">
        <v>9</v>
      </c>
      <c r="AN103" s="24" t="s">
        <v>244</v>
      </c>
      <c r="AO103" s="24" t="s">
        <v>244</v>
      </c>
      <c r="AP103" s="19">
        <f>'(C) Comparison to Reference'!E141</f>
        <v>1.99</v>
      </c>
      <c r="AQ103" s="19">
        <f>'(C) Comparison to Reference'!F141</f>
        <v>0</v>
      </c>
      <c r="AR103" s="19" t="str">
        <f>'(C) Comparison to Reference'!M141</f>
        <v/>
      </c>
      <c r="AS103" s="19">
        <f>'(C) Comparison to Reference'!H141</f>
        <v>0</v>
      </c>
      <c r="AT103" s="19">
        <f>'(C) Comparison to Reference'!J141</f>
        <v>0</v>
      </c>
      <c r="AU103" s="19" t="str">
        <f>'(C) Comparison to Reference'!L141</f>
        <v/>
      </c>
      <c r="AV103" s="19" t="e">
        <f>#REF!</f>
        <v>#REF!</v>
      </c>
      <c r="AW103" s="19" t="e">
        <f>#REF!</f>
        <v>#REF!</v>
      </c>
      <c r="AX103" s="19" t="e">
        <f>#REF!</f>
        <v>#REF!</v>
      </c>
      <c r="AY103" s="19" t="e">
        <f>#REF!</f>
        <v>#REF!</v>
      </c>
      <c r="AZ103" s="19" t="e">
        <f>#REF!</f>
        <v>#REF!</v>
      </c>
      <c r="BA103" s="19" t="str">
        <f>VLOOKUP(AP103,Database!$G$2:$H$139,2,FALSE)</f>
        <v>ICE V3.0</v>
      </c>
    </row>
    <row r="104" spans="1:53" x14ac:dyDescent="0.25">
      <c r="A104" s="19" t="e">
        <f t="shared" si="1"/>
        <v>#REF!</v>
      </c>
      <c r="B104" s="19" t="e">
        <f>#REF!</f>
        <v>#REF!</v>
      </c>
      <c r="C104" s="19" t="e">
        <f>#REF!</f>
        <v>#REF!</v>
      </c>
      <c r="D104" s="19" t="e">
        <f>#REF!</f>
        <v>#REF!</v>
      </c>
      <c r="E104" s="114" t="e">
        <f>#REF!</f>
        <v>#REF!</v>
      </c>
      <c r="F104" s="19" t="e">
        <f>#REF!</f>
        <v>#REF!</v>
      </c>
      <c r="G104" s="19" t="e">
        <f>#REF!</f>
        <v>#REF!</v>
      </c>
      <c r="H104" s="19" t="e">
        <f>#REF!</f>
        <v>#REF!</v>
      </c>
      <c r="I104" s="19" t="e">
        <f>#REF!</f>
        <v>#REF!</v>
      </c>
      <c r="J104" s="19" t="e">
        <f>#REF!</f>
        <v>#REF!</v>
      </c>
      <c r="K104" s="19" t="e">
        <f>#REF!</f>
        <v>#REF!</v>
      </c>
      <c r="L104" s="19" t="e">
        <f>#REF!</f>
        <v>#REF!</v>
      </c>
      <c r="M104" s="19" t="e">
        <f>#REF!</f>
        <v>#REF!</v>
      </c>
      <c r="N104" s="19" t="e">
        <f>#REF!</f>
        <v>#REF!</v>
      </c>
      <c r="O104" s="19" t="e">
        <f>#REF!</f>
        <v>#REF!</v>
      </c>
      <c r="P104" s="19" t="e">
        <f>#REF!</f>
        <v>#REF!</v>
      </c>
      <c r="Q104" s="19" t="e">
        <f>#REF!</f>
        <v>#REF!</v>
      </c>
      <c r="R104" s="19" t="e">
        <f>#REF!</f>
        <v>#REF!</v>
      </c>
      <c r="S104" s="19" t="e">
        <f>#REF!</f>
        <v>#REF!</v>
      </c>
      <c r="T104" s="19" t="e">
        <f>#REF!</f>
        <v>#REF!</v>
      </c>
      <c r="U104" s="19" t="e">
        <f>#REF!</f>
        <v>#REF!</v>
      </c>
      <c r="V104" s="19" t="e">
        <f>#REF!</f>
        <v>#REF!</v>
      </c>
      <c r="W104" s="19" t="e">
        <f>#REF!</f>
        <v>#REF!</v>
      </c>
      <c r="X104" s="19" t="e">
        <f>#REF!</f>
        <v>#REF!</v>
      </c>
      <c r="Y104" s="19" t="e">
        <f>#REF!</f>
        <v>#REF!</v>
      </c>
      <c r="Z104" s="19" t="e">
        <f>#REF!</f>
        <v>#REF!</v>
      </c>
      <c r="AA104" s="19" t="e">
        <f>#REF!</f>
        <v>#REF!</v>
      </c>
      <c r="AB104" s="19" t="e">
        <f>#REF!</f>
        <v>#REF!</v>
      </c>
      <c r="AC104" s="19" t="e">
        <f>'Reference Value Summary'!#REF!</f>
        <v>#REF!</v>
      </c>
      <c r="AD104" s="19" t="e">
        <f>'Reference Value Summary'!#REF!</f>
        <v>#REF!</v>
      </c>
      <c r="AE104" s="19" t="e">
        <f>'Reference Value Summary'!#REF!</f>
        <v>#REF!</v>
      </c>
      <c r="AF104" s="19" t="e">
        <f>'Reference Value Summary'!#REF!</f>
        <v>#REF!</v>
      </c>
      <c r="AG104" s="19" t="e">
        <f>'Reference Value Summary'!#REF!</f>
        <v>#REF!</v>
      </c>
      <c r="AH104" s="19" t="e">
        <f>'Reference Value Summary'!#REF!</f>
        <v>#REF!</v>
      </c>
      <c r="AI104" s="19" t="e">
        <f>'Reference Value Summary'!#REF!</f>
        <v>#REF!</v>
      </c>
      <c r="AJ104" s="19">
        <f>'Reference Value Summary'!$B$4</f>
        <v>0</v>
      </c>
      <c r="AK104" s="19">
        <f>'Reference Value Summary'!$B$5</f>
        <v>0</v>
      </c>
      <c r="AL104" s="19" t="str">
        <f>'Reference Value Summary'!$B$6</f>
        <v/>
      </c>
      <c r="AM104" s="24" t="s">
        <v>9</v>
      </c>
      <c r="AN104" s="24" t="s">
        <v>245</v>
      </c>
      <c r="AO104" s="24" t="s">
        <v>245</v>
      </c>
      <c r="AP104" s="19">
        <f>'(C) Comparison to Reference'!E142</f>
        <v>1.55</v>
      </c>
      <c r="AQ104" s="19">
        <f>'(C) Comparison to Reference'!F142</f>
        <v>0</v>
      </c>
      <c r="AR104" s="19" t="str">
        <f>'(C) Comparison to Reference'!M142</f>
        <v/>
      </c>
      <c r="AS104" s="19">
        <f>'(C) Comparison to Reference'!H142</f>
        <v>0</v>
      </c>
      <c r="AT104" s="19">
        <f>'(C) Comparison to Reference'!J142</f>
        <v>0</v>
      </c>
      <c r="AU104" s="19" t="str">
        <f>'(C) Comparison to Reference'!L142</f>
        <v/>
      </c>
      <c r="AV104" s="19" t="e">
        <f>#REF!</f>
        <v>#REF!</v>
      </c>
      <c r="AW104" s="19" t="e">
        <f>#REF!</f>
        <v>#REF!</v>
      </c>
      <c r="AX104" s="19" t="e">
        <f>#REF!</f>
        <v>#REF!</v>
      </c>
      <c r="AY104" s="19" t="e">
        <f>#REF!</f>
        <v>#REF!</v>
      </c>
      <c r="AZ104" s="19" t="e">
        <f>#REF!</f>
        <v>#REF!</v>
      </c>
      <c r="BA104" s="19" t="str">
        <f>VLOOKUP(AP104,Database!$G$2:$H$139,2,FALSE)</f>
        <v>ICE V3.0</v>
      </c>
    </row>
    <row r="105" spans="1:53" ht="30" x14ac:dyDescent="0.25">
      <c r="A105" s="19" t="e">
        <f t="shared" si="1"/>
        <v>#REF!</v>
      </c>
      <c r="B105" s="19" t="e">
        <f>#REF!</f>
        <v>#REF!</v>
      </c>
      <c r="C105" s="19" t="e">
        <f>#REF!</f>
        <v>#REF!</v>
      </c>
      <c r="D105" s="19" t="e">
        <f>#REF!</f>
        <v>#REF!</v>
      </c>
      <c r="E105" s="114" t="e">
        <f>#REF!</f>
        <v>#REF!</v>
      </c>
      <c r="F105" s="19" t="e">
        <f>#REF!</f>
        <v>#REF!</v>
      </c>
      <c r="G105" s="19" t="e">
        <f>#REF!</f>
        <v>#REF!</v>
      </c>
      <c r="H105" s="19" t="e">
        <f>#REF!</f>
        <v>#REF!</v>
      </c>
      <c r="I105" s="19" t="e">
        <f>#REF!</f>
        <v>#REF!</v>
      </c>
      <c r="J105" s="19" t="e">
        <f>#REF!</f>
        <v>#REF!</v>
      </c>
      <c r="K105" s="19" t="e">
        <f>#REF!</f>
        <v>#REF!</v>
      </c>
      <c r="L105" s="19" t="e">
        <f>#REF!</f>
        <v>#REF!</v>
      </c>
      <c r="M105" s="19" t="e">
        <f>#REF!</f>
        <v>#REF!</v>
      </c>
      <c r="N105" s="19" t="e">
        <f>#REF!</f>
        <v>#REF!</v>
      </c>
      <c r="O105" s="19" t="e">
        <f>#REF!</f>
        <v>#REF!</v>
      </c>
      <c r="P105" s="19" t="e">
        <f>#REF!</f>
        <v>#REF!</v>
      </c>
      <c r="Q105" s="19" t="e">
        <f>#REF!</f>
        <v>#REF!</v>
      </c>
      <c r="R105" s="19" t="e">
        <f>#REF!</f>
        <v>#REF!</v>
      </c>
      <c r="S105" s="19" t="e">
        <f>#REF!</f>
        <v>#REF!</v>
      </c>
      <c r="T105" s="19" t="e">
        <f>#REF!</f>
        <v>#REF!</v>
      </c>
      <c r="U105" s="19" t="e">
        <f>#REF!</f>
        <v>#REF!</v>
      </c>
      <c r="V105" s="19" t="e">
        <f>#REF!</f>
        <v>#REF!</v>
      </c>
      <c r="W105" s="19" t="e">
        <f>#REF!</f>
        <v>#REF!</v>
      </c>
      <c r="X105" s="19" t="e">
        <f>#REF!</f>
        <v>#REF!</v>
      </c>
      <c r="Y105" s="19" t="e">
        <f>#REF!</f>
        <v>#REF!</v>
      </c>
      <c r="Z105" s="19" t="e">
        <f>#REF!</f>
        <v>#REF!</v>
      </c>
      <c r="AA105" s="19" t="e">
        <f>#REF!</f>
        <v>#REF!</v>
      </c>
      <c r="AB105" s="19" t="e">
        <f>#REF!</f>
        <v>#REF!</v>
      </c>
      <c r="AC105" s="19" t="e">
        <f>'Reference Value Summary'!#REF!</f>
        <v>#REF!</v>
      </c>
      <c r="AD105" s="19" t="e">
        <f>'Reference Value Summary'!#REF!</f>
        <v>#REF!</v>
      </c>
      <c r="AE105" s="19" t="e">
        <f>'Reference Value Summary'!#REF!</f>
        <v>#REF!</v>
      </c>
      <c r="AF105" s="19" t="e">
        <f>'Reference Value Summary'!#REF!</f>
        <v>#REF!</v>
      </c>
      <c r="AG105" s="19" t="e">
        <f>'Reference Value Summary'!#REF!</f>
        <v>#REF!</v>
      </c>
      <c r="AH105" s="19" t="e">
        <f>'Reference Value Summary'!#REF!</f>
        <v>#REF!</v>
      </c>
      <c r="AI105" s="19" t="e">
        <f>'Reference Value Summary'!#REF!</f>
        <v>#REF!</v>
      </c>
      <c r="AJ105" s="19">
        <f>'Reference Value Summary'!$B$4</f>
        <v>0</v>
      </c>
      <c r="AK105" s="19">
        <f>'Reference Value Summary'!$B$5</f>
        <v>0</v>
      </c>
      <c r="AL105" s="19" t="str">
        <f>'Reference Value Summary'!$B$6</f>
        <v/>
      </c>
      <c r="AM105" s="24" t="s">
        <v>9</v>
      </c>
      <c r="AN105" s="24" t="s">
        <v>394</v>
      </c>
      <c r="AO105" s="24" t="s">
        <v>335</v>
      </c>
      <c r="AP105" s="19">
        <f>'(C) Comparison to Reference'!E144</f>
        <v>2.59</v>
      </c>
      <c r="AQ105" s="19">
        <f>'(C) Comparison to Reference'!F144</f>
        <v>0</v>
      </c>
      <c r="AR105" s="19" t="str">
        <f>'(C) Comparison to Reference'!M144</f>
        <v/>
      </c>
      <c r="AS105" s="19">
        <f>'(C) Comparison to Reference'!H144</f>
        <v>0</v>
      </c>
      <c r="AT105" s="19">
        <f>'(C) Comparison to Reference'!J144</f>
        <v>0</v>
      </c>
      <c r="AU105" s="19" t="str">
        <f>'(C) Comparison to Reference'!L144</f>
        <v/>
      </c>
      <c r="AV105" s="19" t="e">
        <f>#REF!</f>
        <v>#REF!</v>
      </c>
      <c r="AW105" s="19" t="e">
        <f>#REF!</f>
        <v>#REF!</v>
      </c>
      <c r="AX105" s="19" t="e">
        <f>#REF!</f>
        <v>#REF!</v>
      </c>
      <c r="AY105" s="19" t="e">
        <f>#REF!</f>
        <v>#REF!</v>
      </c>
      <c r="AZ105" s="19" t="e">
        <f>#REF!</f>
        <v>#REF!</v>
      </c>
      <c r="BA105" s="19" t="str">
        <f>VLOOKUP(AP105,Database!$G$2:$H$139,2,FALSE)</f>
        <v>2012 NUS Carbon Study</v>
      </c>
    </row>
    <row r="106" spans="1:53" ht="30" x14ac:dyDescent="0.25">
      <c r="A106" s="19" t="e">
        <f t="shared" si="1"/>
        <v>#REF!</v>
      </c>
      <c r="B106" s="19" t="e">
        <f>#REF!</f>
        <v>#REF!</v>
      </c>
      <c r="C106" s="19" t="e">
        <f>#REF!</f>
        <v>#REF!</v>
      </c>
      <c r="D106" s="19" t="e">
        <f>#REF!</f>
        <v>#REF!</v>
      </c>
      <c r="E106" s="114" t="e">
        <f>#REF!</f>
        <v>#REF!</v>
      </c>
      <c r="F106" s="19" t="e">
        <f>#REF!</f>
        <v>#REF!</v>
      </c>
      <c r="G106" s="19" t="e">
        <f>#REF!</f>
        <v>#REF!</v>
      </c>
      <c r="H106" s="19" t="e">
        <f>#REF!</f>
        <v>#REF!</v>
      </c>
      <c r="I106" s="19" t="e">
        <f>#REF!</f>
        <v>#REF!</v>
      </c>
      <c r="J106" s="19" t="e">
        <f>#REF!</f>
        <v>#REF!</v>
      </c>
      <c r="K106" s="19" t="e">
        <f>#REF!</f>
        <v>#REF!</v>
      </c>
      <c r="L106" s="19" t="e">
        <f>#REF!</f>
        <v>#REF!</v>
      </c>
      <c r="M106" s="19" t="e">
        <f>#REF!</f>
        <v>#REF!</v>
      </c>
      <c r="N106" s="19" t="e">
        <f>#REF!</f>
        <v>#REF!</v>
      </c>
      <c r="O106" s="19" t="e">
        <f>#REF!</f>
        <v>#REF!</v>
      </c>
      <c r="P106" s="19" t="e">
        <f>#REF!</f>
        <v>#REF!</v>
      </c>
      <c r="Q106" s="19" t="e">
        <f>#REF!</f>
        <v>#REF!</v>
      </c>
      <c r="R106" s="19" t="e">
        <f>#REF!</f>
        <v>#REF!</v>
      </c>
      <c r="S106" s="19" t="e">
        <f>#REF!</f>
        <v>#REF!</v>
      </c>
      <c r="T106" s="19" t="e">
        <f>#REF!</f>
        <v>#REF!</v>
      </c>
      <c r="U106" s="19" t="e">
        <f>#REF!</f>
        <v>#REF!</v>
      </c>
      <c r="V106" s="19" t="e">
        <f>#REF!</f>
        <v>#REF!</v>
      </c>
      <c r="W106" s="19" t="e">
        <f>#REF!</f>
        <v>#REF!</v>
      </c>
      <c r="X106" s="19" t="e">
        <f>#REF!</f>
        <v>#REF!</v>
      </c>
      <c r="Y106" s="19" t="e">
        <f>#REF!</f>
        <v>#REF!</v>
      </c>
      <c r="Z106" s="19" t="e">
        <f>#REF!</f>
        <v>#REF!</v>
      </c>
      <c r="AA106" s="19" t="e">
        <f>#REF!</f>
        <v>#REF!</v>
      </c>
      <c r="AB106" s="19" t="e">
        <f>#REF!</f>
        <v>#REF!</v>
      </c>
      <c r="AC106" s="19" t="e">
        <f>'Reference Value Summary'!#REF!</f>
        <v>#REF!</v>
      </c>
      <c r="AD106" s="19" t="e">
        <f>'Reference Value Summary'!#REF!</f>
        <v>#REF!</v>
      </c>
      <c r="AE106" s="19" t="e">
        <f>'Reference Value Summary'!#REF!</f>
        <v>#REF!</v>
      </c>
      <c r="AF106" s="19" t="e">
        <f>'Reference Value Summary'!#REF!</f>
        <v>#REF!</v>
      </c>
      <c r="AG106" s="19" t="e">
        <f>'Reference Value Summary'!#REF!</f>
        <v>#REF!</v>
      </c>
      <c r="AH106" s="19" t="e">
        <f>'Reference Value Summary'!#REF!</f>
        <v>#REF!</v>
      </c>
      <c r="AI106" s="19" t="e">
        <f>'Reference Value Summary'!#REF!</f>
        <v>#REF!</v>
      </c>
      <c r="AJ106" s="19">
        <f>'Reference Value Summary'!$B$4</f>
        <v>0</v>
      </c>
      <c r="AK106" s="19">
        <f>'Reference Value Summary'!$B$5</f>
        <v>0</v>
      </c>
      <c r="AL106" s="19" t="str">
        <f>'Reference Value Summary'!$B$6</f>
        <v/>
      </c>
      <c r="AM106" s="24" t="s">
        <v>9</v>
      </c>
      <c r="AN106" s="24" t="s">
        <v>394</v>
      </c>
      <c r="AO106" s="24" t="s">
        <v>336</v>
      </c>
      <c r="AP106" s="19">
        <f>'(C) Comparison to Reference'!E145</f>
        <v>0.42</v>
      </c>
      <c r="AQ106" s="19">
        <f>'(C) Comparison to Reference'!F145</f>
        <v>0</v>
      </c>
      <c r="AR106" s="19" t="str">
        <f>'(C) Comparison to Reference'!M145</f>
        <v/>
      </c>
      <c r="AS106" s="19">
        <f>'(C) Comparison to Reference'!H145</f>
        <v>0</v>
      </c>
      <c r="AT106" s="19">
        <f>'(C) Comparison to Reference'!J145</f>
        <v>0</v>
      </c>
      <c r="AU106" s="19" t="str">
        <f>'(C) Comparison to Reference'!L145</f>
        <v/>
      </c>
      <c r="AV106" s="19" t="e">
        <f>#REF!</f>
        <v>#REF!</v>
      </c>
      <c r="AW106" s="19" t="e">
        <f>#REF!</f>
        <v>#REF!</v>
      </c>
      <c r="AX106" s="19" t="e">
        <f>#REF!</f>
        <v>#REF!</v>
      </c>
      <c r="AY106" s="19" t="e">
        <f>#REF!</f>
        <v>#REF!</v>
      </c>
      <c r="AZ106" s="19" t="e">
        <f>#REF!</f>
        <v>#REF!</v>
      </c>
      <c r="BA106" s="19" t="str">
        <f>VLOOKUP(AP106,Database!$G$2:$H$139,2,FALSE)</f>
        <v>2012 NUS Carbon Study</v>
      </c>
    </row>
    <row r="107" spans="1:53" x14ac:dyDescent="0.25">
      <c r="A107" s="19" t="e">
        <f t="shared" si="1"/>
        <v>#REF!</v>
      </c>
      <c r="B107" s="19" t="e">
        <f>#REF!</f>
        <v>#REF!</v>
      </c>
      <c r="C107" s="19" t="e">
        <f>#REF!</f>
        <v>#REF!</v>
      </c>
      <c r="D107" s="19" t="e">
        <f>#REF!</f>
        <v>#REF!</v>
      </c>
      <c r="E107" s="114" t="e">
        <f>#REF!</f>
        <v>#REF!</v>
      </c>
      <c r="F107" s="19" t="e">
        <f>#REF!</f>
        <v>#REF!</v>
      </c>
      <c r="G107" s="19" t="e">
        <f>#REF!</f>
        <v>#REF!</v>
      </c>
      <c r="H107" s="19" t="e">
        <f>#REF!</f>
        <v>#REF!</v>
      </c>
      <c r="I107" s="19" t="e">
        <f>#REF!</f>
        <v>#REF!</v>
      </c>
      <c r="J107" s="19" t="e">
        <f>#REF!</f>
        <v>#REF!</v>
      </c>
      <c r="K107" s="19" t="e">
        <f>#REF!</f>
        <v>#REF!</v>
      </c>
      <c r="L107" s="19" t="e">
        <f>#REF!</f>
        <v>#REF!</v>
      </c>
      <c r="M107" s="19" t="e">
        <f>#REF!</f>
        <v>#REF!</v>
      </c>
      <c r="N107" s="19" t="e">
        <f>#REF!</f>
        <v>#REF!</v>
      </c>
      <c r="O107" s="19" t="e">
        <f>#REF!</f>
        <v>#REF!</v>
      </c>
      <c r="P107" s="19" t="e">
        <f>#REF!</f>
        <v>#REF!</v>
      </c>
      <c r="Q107" s="19" t="e">
        <f>#REF!</f>
        <v>#REF!</v>
      </c>
      <c r="R107" s="19" t="e">
        <f>#REF!</f>
        <v>#REF!</v>
      </c>
      <c r="S107" s="19" t="e">
        <f>#REF!</f>
        <v>#REF!</v>
      </c>
      <c r="T107" s="19" t="e">
        <f>#REF!</f>
        <v>#REF!</v>
      </c>
      <c r="U107" s="19" t="e">
        <f>#REF!</f>
        <v>#REF!</v>
      </c>
      <c r="V107" s="19" t="e">
        <f>#REF!</f>
        <v>#REF!</v>
      </c>
      <c r="W107" s="19" t="e">
        <f>#REF!</f>
        <v>#REF!</v>
      </c>
      <c r="X107" s="19" t="e">
        <f>#REF!</f>
        <v>#REF!</v>
      </c>
      <c r="Y107" s="19" t="e">
        <f>#REF!</f>
        <v>#REF!</v>
      </c>
      <c r="Z107" s="19" t="e">
        <f>#REF!</f>
        <v>#REF!</v>
      </c>
      <c r="AA107" s="19" t="e">
        <f>#REF!</f>
        <v>#REF!</v>
      </c>
      <c r="AB107" s="19" t="e">
        <f>#REF!</f>
        <v>#REF!</v>
      </c>
      <c r="AC107" s="19" t="e">
        <f>'Reference Value Summary'!#REF!</f>
        <v>#REF!</v>
      </c>
      <c r="AD107" s="19" t="e">
        <f>'Reference Value Summary'!#REF!</f>
        <v>#REF!</v>
      </c>
      <c r="AE107" s="19" t="e">
        <f>'Reference Value Summary'!#REF!</f>
        <v>#REF!</v>
      </c>
      <c r="AF107" s="19" t="e">
        <f>'Reference Value Summary'!#REF!</f>
        <v>#REF!</v>
      </c>
      <c r="AG107" s="19" t="e">
        <f>'Reference Value Summary'!#REF!</f>
        <v>#REF!</v>
      </c>
      <c r="AH107" s="19" t="e">
        <f>'Reference Value Summary'!#REF!</f>
        <v>#REF!</v>
      </c>
      <c r="AI107" s="19" t="e">
        <f>'Reference Value Summary'!#REF!</f>
        <v>#REF!</v>
      </c>
      <c r="AJ107" s="19">
        <f>'Reference Value Summary'!$B$4</f>
        <v>0</v>
      </c>
      <c r="AK107" s="19">
        <f>'Reference Value Summary'!$B$5</f>
        <v>0</v>
      </c>
      <c r="AL107" s="19" t="str">
        <f>'Reference Value Summary'!$B$6</f>
        <v/>
      </c>
      <c r="AM107" s="24" t="s">
        <v>9</v>
      </c>
      <c r="AN107" s="24" t="s">
        <v>395</v>
      </c>
      <c r="AO107" s="24" t="s">
        <v>335</v>
      </c>
      <c r="AP107" s="19">
        <f>'(C) Comparison to Reference'!E147</f>
        <v>2.82</v>
      </c>
      <c r="AQ107" s="19">
        <f>'(C) Comparison to Reference'!F147</f>
        <v>0</v>
      </c>
      <c r="AR107" s="19" t="str">
        <f>'(C) Comparison to Reference'!M147</f>
        <v/>
      </c>
      <c r="AS107" s="19">
        <f>'(C) Comparison to Reference'!H147</f>
        <v>0</v>
      </c>
      <c r="AT107" s="19">
        <f>'(C) Comparison to Reference'!J147</f>
        <v>0</v>
      </c>
      <c r="AU107" s="19" t="str">
        <f>'(C) Comparison to Reference'!L147</f>
        <v/>
      </c>
      <c r="AV107" s="19" t="e">
        <f>#REF!</f>
        <v>#REF!</v>
      </c>
      <c r="AW107" s="19" t="e">
        <f>#REF!</f>
        <v>#REF!</v>
      </c>
      <c r="AX107" s="19" t="e">
        <f>#REF!</f>
        <v>#REF!</v>
      </c>
      <c r="AY107" s="19" t="e">
        <f>#REF!</f>
        <v>#REF!</v>
      </c>
      <c r="AZ107" s="19" t="e">
        <f>#REF!</f>
        <v>#REF!</v>
      </c>
      <c r="BA107" s="19" t="str">
        <f>VLOOKUP(AP107,Database!$G$2:$H$139,2,FALSE)</f>
        <v>2012 NUS Carbon Study</v>
      </c>
    </row>
    <row r="108" spans="1:53" x14ac:dyDescent="0.25">
      <c r="A108" s="19" t="e">
        <f t="shared" si="1"/>
        <v>#REF!</v>
      </c>
      <c r="B108" s="19" t="e">
        <f>#REF!</f>
        <v>#REF!</v>
      </c>
      <c r="C108" s="19" t="e">
        <f>#REF!</f>
        <v>#REF!</v>
      </c>
      <c r="D108" s="19" t="e">
        <f>#REF!</f>
        <v>#REF!</v>
      </c>
      <c r="E108" s="114" t="e">
        <f>#REF!</f>
        <v>#REF!</v>
      </c>
      <c r="F108" s="19" t="e">
        <f>#REF!</f>
        <v>#REF!</v>
      </c>
      <c r="G108" s="19" t="e">
        <f>#REF!</f>
        <v>#REF!</v>
      </c>
      <c r="H108" s="19" t="e">
        <f>#REF!</f>
        <v>#REF!</v>
      </c>
      <c r="I108" s="19" t="e">
        <f>#REF!</f>
        <v>#REF!</v>
      </c>
      <c r="J108" s="19" t="e">
        <f>#REF!</f>
        <v>#REF!</v>
      </c>
      <c r="K108" s="19" t="e">
        <f>#REF!</f>
        <v>#REF!</v>
      </c>
      <c r="L108" s="19" t="e">
        <f>#REF!</f>
        <v>#REF!</v>
      </c>
      <c r="M108" s="19" t="e">
        <f>#REF!</f>
        <v>#REF!</v>
      </c>
      <c r="N108" s="19" t="e">
        <f>#REF!</f>
        <v>#REF!</v>
      </c>
      <c r="O108" s="19" t="e">
        <f>#REF!</f>
        <v>#REF!</v>
      </c>
      <c r="P108" s="19" t="e">
        <f>#REF!</f>
        <v>#REF!</v>
      </c>
      <c r="Q108" s="19" t="e">
        <f>#REF!</f>
        <v>#REF!</v>
      </c>
      <c r="R108" s="19" t="e">
        <f>#REF!</f>
        <v>#REF!</v>
      </c>
      <c r="S108" s="19" t="e">
        <f>#REF!</f>
        <v>#REF!</v>
      </c>
      <c r="T108" s="19" t="e">
        <f>#REF!</f>
        <v>#REF!</v>
      </c>
      <c r="U108" s="19" t="e">
        <f>#REF!</f>
        <v>#REF!</v>
      </c>
      <c r="V108" s="19" t="e">
        <f>#REF!</f>
        <v>#REF!</v>
      </c>
      <c r="W108" s="19" t="e">
        <f>#REF!</f>
        <v>#REF!</v>
      </c>
      <c r="X108" s="19" t="e">
        <f>#REF!</f>
        <v>#REF!</v>
      </c>
      <c r="Y108" s="19" t="e">
        <f>#REF!</f>
        <v>#REF!</v>
      </c>
      <c r="Z108" s="19" t="e">
        <f>#REF!</f>
        <v>#REF!</v>
      </c>
      <c r="AA108" s="19" t="e">
        <f>#REF!</f>
        <v>#REF!</v>
      </c>
      <c r="AB108" s="19" t="e">
        <f>#REF!</f>
        <v>#REF!</v>
      </c>
      <c r="AC108" s="19" t="e">
        <f>'Reference Value Summary'!#REF!</f>
        <v>#REF!</v>
      </c>
      <c r="AD108" s="19" t="e">
        <f>'Reference Value Summary'!#REF!</f>
        <v>#REF!</v>
      </c>
      <c r="AE108" s="19" t="e">
        <f>'Reference Value Summary'!#REF!</f>
        <v>#REF!</v>
      </c>
      <c r="AF108" s="19" t="e">
        <f>'Reference Value Summary'!#REF!</f>
        <v>#REF!</v>
      </c>
      <c r="AG108" s="19" t="e">
        <f>'Reference Value Summary'!#REF!</f>
        <v>#REF!</v>
      </c>
      <c r="AH108" s="19" t="e">
        <f>'Reference Value Summary'!#REF!</f>
        <v>#REF!</v>
      </c>
      <c r="AI108" s="19" t="e">
        <f>'Reference Value Summary'!#REF!</f>
        <v>#REF!</v>
      </c>
      <c r="AJ108" s="19">
        <f>'Reference Value Summary'!$B$4</f>
        <v>0</v>
      </c>
      <c r="AK108" s="19">
        <f>'Reference Value Summary'!$B$5</f>
        <v>0</v>
      </c>
      <c r="AL108" s="19" t="str">
        <f>'Reference Value Summary'!$B$6</f>
        <v/>
      </c>
      <c r="AM108" s="24" t="s">
        <v>9</v>
      </c>
      <c r="AN108" s="24" t="s">
        <v>395</v>
      </c>
      <c r="AO108" s="24" t="s">
        <v>336</v>
      </c>
      <c r="AP108" s="19">
        <f>'(C) Comparison to Reference'!E148</f>
        <v>0.44</v>
      </c>
      <c r="AQ108" s="19">
        <f>'(C) Comparison to Reference'!F148</f>
        <v>0</v>
      </c>
      <c r="AR108" s="19" t="str">
        <f>'(C) Comparison to Reference'!M148</f>
        <v/>
      </c>
      <c r="AS108" s="19">
        <f>'(C) Comparison to Reference'!H148</f>
        <v>0</v>
      </c>
      <c r="AT108" s="19">
        <f>'(C) Comparison to Reference'!J148</f>
        <v>0</v>
      </c>
      <c r="AU108" s="19" t="str">
        <f>'(C) Comparison to Reference'!L148</f>
        <v/>
      </c>
      <c r="AV108" s="19" t="e">
        <f>#REF!</f>
        <v>#REF!</v>
      </c>
      <c r="AW108" s="19" t="e">
        <f>#REF!</f>
        <v>#REF!</v>
      </c>
      <c r="AX108" s="19" t="e">
        <f>#REF!</f>
        <v>#REF!</v>
      </c>
      <c r="AY108" s="19" t="e">
        <f>#REF!</f>
        <v>#REF!</v>
      </c>
      <c r="AZ108" s="19" t="e">
        <f>#REF!</f>
        <v>#REF!</v>
      </c>
      <c r="BA108" s="19" t="str">
        <f>VLOOKUP(AP108,Database!$G$2:$H$139,2,FALSE)</f>
        <v>2012 NUS Carbon Study</v>
      </c>
    </row>
    <row r="109" spans="1:53" x14ac:dyDescent="0.25">
      <c r="A109" s="19" t="e">
        <f t="shared" si="1"/>
        <v>#REF!</v>
      </c>
      <c r="B109" s="19" t="e">
        <f>#REF!</f>
        <v>#REF!</v>
      </c>
      <c r="C109" s="19" t="e">
        <f>#REF!</f>
        <v>#REF!</v>
      </c>
      <c r="D109" s="19" t="e">
        <f>#REF!</f>
        <v>#REF!</v>
      </c>
      <c r="E109" s="114" t="e">
        <f>#REF!</f>
        <v>#REF!</v>
      </c>
      <c r="F109" s="19" t="e">
        <f>#REF!</f>
        <v>#REF!</v>
      </c>
      <c r="G109" s="19" t="e">
        <f>#REF!</f>
        <v>#REF!</v>
      </c>
      <c r="H109" s="19" t="e">
        <f>#REF!</f>
        <v>#REF!</v>
      </c>
      <c r="I109" s="19" t="e">
        <f>#REF!</f>
        <v>#REF!</v>
      </c>
      <c r="J109" s="19" t="e">
        <f>#REF!</f>
        <v>#REF!</v>
      </c>
      <c r="K109" s="19" t="e">
        <f>#REF!</f>
        <v>#REF!</v>
      </c>
      <c r="L109" s="19" t="e">
        <f>#REF!</f>
        <v>#REF!</v>
      </c>
      <c r="M109" s="19" t="e">
        <f>#REF!</f>
        <v>#REF!</v>
      </c>
      <c r="N109" s="19" t="e">
        <f>#REF!</f>
        <v>#REF!</v>
      </c>
      <c r="O109" s="19" t="e">
        <f>#REF!</f>
        <v>#REF!</v>
      </c>
      <c r="P109" s="19" t="e">
        <f>#REF!</f>
        <v>#REF!</v>
      </c>
      <c r="Q109" s="19" t="e">
        <f>#REF!</f>
        <v>#REF!</v>
      </c>
      <c r="R109" s="19" t="e">
        <f>#REF!</f>
        <v>#REF!</v>
      </c>
      <c r="S109" s="19" t="e">
        <f>#REF!</f>
        <v>#REF!</v>
      </c>
      <c r="T109" s="19" t="e">
        <f>#REF!</f>
        <v>#REF!</v>
      </c>
      <c r="U109" s="19" t="e">
        <f>#REF!</f>
        <v>#REF!</v>
      </c>
      <c r="V109" s="19" t="e">
        <f>#REF!</f>
        <v>#REF!</v>
      </c>
      <c r="W109" s="19" t="e">
        <f>#REF!</f>
        <v>#REF!</v>
      </c>
      <c r="X109" s="19" t="e">
        <f>#REF!</f>
        <v>#REF!</v>
      </c>
      <c r="Y109" s="19" t="e">
        <f>#REF!</f>
        <v>#REF!</v>
      </c>
      <c r="Z109" s="19" t="e">
        <f>#REF!</f>
        <v>#REF!</v>
      </c>
      <c r="AA109" s="19" t="e">
        <f>#REF!</f>
        <v>#REF!</v>
      </c>
      <c r="AB109" s="19" t="e">
        <f>#REF!</f>
        <v>#REF!</v>
      </c>
      <c r="AC109" s="19" t="e">
        <f>'Reference Value Summary'!#REF!</f>
        <v>#REF!</v>
      </c>
      <c r="AD109" s="19" t="e">
        <f>'Reference Value Summary'!#REF!</f>
        <v>#REF!</v>
      </c>
      <c r="AE109" s="19" t="e">
        <f>'Reference Value Summary'!#REF!</f>
        <v>#REF!</v>
      </c>
      <c r="AF109" s="19" t="e">
        <f>'Reference Value Summary'!#REF!</f>
        <v>#REF!</v>
      </c>
      <c r="AG109" s="19" t="e">
        <f>'Reference Value Summary'!#REF!</f>
        <v>#REF!</v>
      </c>
      <c r="AH109" s="19" t="e">
        <f>'Reference Value Summary'!#REF!</f>
        <v>#REF!</v>
      </c>
      <c r="AI109" s="19" t="e">
        <f>'Reference Value Summary'!#REF!</f>
        <v>#REF!</v>
      </c>
      <c r="AJ109" s="19">
        <f>'Reference Value Summary'!$B$4</f>
        <v>0</v>
      </c>
      <c r="AK109" s="19">
        <f>'Reference Value Summary'!$B$5</f>
        <v>0</v>
      </c>
      <c r="AL109" s="19" t="str">
        <f>'Reference Value Summary'!$B$6</f>
        <v/>
      </c>
      <c r="AM109" s="24" t="s">
        <v>42</v>
      </c>
      <c r="AN109" s="24" t="s">
        <v>43</v>
      </c>
      <c r="AO109" s="24" t="s">
        <v>228</v>
      </c>
      <c r="AP109" s="19" t="e">
        <f>'(C) Comparison to Reference'!#REF!</f>
        <v>#REF!</v>
      </c>
      <c r="AQ109" s="19" t="e">
        <f>'(C) Comparison to Reference'!#REF!</f>
        <v>#REF!</v>
      </c>
      <c r="AR109" s="19" t="e">
        <f>'(C) Comparison to Reference'!#REF!</f>
        <v>#REF!</v>
      </c>
      <c r="AS109" s="19" t="e">
        <f>'(C) Comparison to Reference'!#REF!</f>
        <v>#REF!</v>
      </c>
      <c r="AT109" s="19" t="e">
        <f>'(C) Comparison to Reference'!#REF!</f>
        <v>#REF!</v>
      </c>
      <c r="AU109" s="19" t="e">
        <f>'(C) Comparison to Reference'!#REF!</f>
        <v>#REF!</v>
      </c>
      <c r="AV109" s="19" t="e">
        <f>#REF!</f>
        <v>#REF!</v>
      </c>
      <c r="AW109" s="19" t="e">
        <f>#REF!</f>
        <v>#REF!</v>
      </c>
      <c r="AX109" s="19" t="e">
        <f>#REF!</f>
        <v>#REF!</v>
      </c>
      <c r="AY109" s="19" t="e">
        <f>#REF!</f>
        <v>#REF!</v>
      </c>
      <c r="AZ109" s="19" t="e">
        <f>#REF!</f>
        <v>#REF!</v>
      </c>
      <c r="BA109" s="19" t="e">
        <f>VLOOKUP(AP109,Database!$G$2:$H$139,2,FALSE)</f>
        <v>#REF!</v>
      </c>
    </row>
    <row r="110" spans="1:53" x14ac:dyDescent="0.25">
      <c r="A110" s="19" t="e">
        <f t="shared" si="1"/>
        <v>#REF!</v>
      </c>
      <c r="B110" s="19" t="e">
        <f>#REF!</f>
        <v>#REF!</v>
      </c>
      <c r="C110" s="19" t="e">
        <f>#REF!</f>
        <v>#REF!</v>
      </c>
      <c r="D110" s="19" t="e">
        <f>#REF!</f>
        <v>#REF!</v>
      </c>
      <c r="E110" s="114" t="e">
        <f>#REF!</f>
        <v>#REF!</v>
      </c>
      <c r="F110" s="19" t="e">
        <f>#REF!</f>
        <v>#REF!</v>
      </c>
      <c r="G110" s="19" t="e">
        <f>#REF!</f>
        <v>#REF!</v>
      </c>
      <c r="H110" s="19" t="e">
        <f>#REF!</f>
        <v>#REF!</v>
      </c>
      <c r="I110" s="19" t="e">
        <f>#REF!</f>
        <v>#REF!</v>
      </c>
      <c r="J110" s="19" t="e">
        <f>#REF!</f>
        <v>#REF!</v>
      </c>
      <c r="K110" s="19" t="e">
        <f>#REF!</f>
        <v>#REF!</v>
      </c>
      <c r="L110" s="19" t="e">
        <f>#REF!</f>
        <v>#REF!</v>
      </c>
      <c r="M110" s="19" t="e">
        <f>#REF!</f>
        <v>#REF!</v>
      </c>
      <c r="N110" s="19" t="e">
        <f>#REF!</f>
        <v>#REF!</v>
      </c>
      <c r="O110" s="19" t="e">
        <f>#REF!</f>
        <v>#REF!</v>
      </c>
      <c r="P110" s="19" t="e">
        <f>#REF!</f>
        <v>#REF!</v>
      </c>
      <c r="Q110" s="19" t="e">
        <f>#REF!</f>
        <v>#REF!</v>
      </c>
      <c r="R110" s="19" t="e">
        <f>#REF!</f>
        <v>#REF!</v>
      </c>
      <c r="S110" s="19" t="e">
        <f>#REF!</f>
        <v>#REF!</v>
      </c>
      <c r="T110" s="19" t="e">
        <f>#REF!</f>
        <v>#REF!</v>
      </c>
      <c r="U110" s="19" t="e">
        <f>#REF!</f>
        <v>#REF!</v>
      </c>
      <c r="V110" s="19" t="e">
        <f>#REF!</f>
        <v>#REF!</v>
      </c>
      <c r="W110" s="19" t="e">
        <f>#REF!</f>
        <v>#REF!</v>
      </c>
      <c r="X110" s="19" t="e">
        <f>#REF!</f>
        <v>#REF!</v>
      </c>
      <c r="Y110" s="19" t="e">
        <f>#REF!</f>
        <v>#REF!</v>
      </c>
      <c r="Z110" s="19" t="e">
        <f>#REF!</f>
        <v>#REF!</v>
      </c>
      <c r="AA110" s="19" t="e">
        <f>#REF!</f>
        <v>#REF!</v>
      </c>
      <c r="AB110" s="19" t="e">
        <f>#REF!</f>
        <v>#REF!</v>
      </c>
      <c r="AC110" s="19" t="e">
        <f>'Reference Value Summary'!#REF!</f>
        <v>#REF!</v>
      </c>
      <c r="AD110" s="19" t="e">
        <f>'Reference Value Summary'!#REF!</f>
        <v>#REF!</v>
      </c>
      <c r="AE110" s="19" t="e">
        <f>'Reference Value Summary'!#REF!</f>
        <v>#REF!</v>
      </c>
      <c r="AF110" s="19" t="e">
        <f>'Reference Value Summary'!#REF!</f>
        <v>#REF!</v>
      </c>
      <c r="AG110" s="19" t="e">
        <f>'Reference Value Summary'!#REF!</f>
        <v>#REF!</v>
      </c>
      <c r="AH110" s="19" t="e">
        <f>'Reference Value Summary'!#REF!</f>
        <v>#REF!</v>
      </c>
      <c r="AI110" s="19" t="e">
        <f>'Reference Value Summary'!#REF!</f>
        <v>#REF!</v>
      </c>
      <c r="AJ110" s="19">
        <f>'Reference Value Summary'!$B$4</f>
        <v>0</v>
      </c>
      <c r="AK110" s="19">
        <f>'Reference Value Summary'!$B$5</f>
        <v>0</v>
      </c>
      <c r="AL110" s="19" t="str">
        <f>'Reference Value Summary'!$B$6</f>
        <v/>
      </c>
      <c r="AM110" s="24" t="s">
        <v>42</v>
      </c>
      <c r="AN110" s="24" t="s">
        <v>43</v>
      </c>
      <c r="AO110" s="24" t="s">
        <v>227</v>
      </c>
      <c r="AP110" s="19" t="e">
        <f>'(C) Comparison to Reference'!#REF!</f>
        <v>#REF!</v>
      </c>
      <c r="AQ110" s="19" t="e">
        <f>'(C) Comparison to Reference'!#REF!</f>
        <v>#REF!</v>
      </c>
      <c r="AR110" s="19" t="e">
        <f>'(C) Comparison to Reference'!#REF!</f>
        <v>#REF!</v>
      </c>
      <c r="AS110" s="19" t="e">
        <f>'(C) Comparison to Reference'!#REF!</f>
        <v>#REF!</v>
      </c>
      <c r="AT110" s="19" t="e">
        <f>'(C) Comparison to Reference'!#REF!</f>
        <v>#REF!</v>
      </c>
      <c r="AU110" s="19" t="e">
        <f>'(C) Comparison to Reference'!#REF!</f>
        <v>#REF!</v>
      </c>
      <c r="AV110" s="19" t="e">
        <f>#REF!</f>
        <v>#REF!</v>
      </c>
      <c r="AW110" s="19" t="e">
        <f>#REF!</f>
        <v>#REF!</v>
      </c>
      <c r="AX110" s="19" t="e">
        <f>#REF!</f>
        <v>#REF!</v>
      </c>
      <c r="AY110" s="19" t="e">
        <f>#REF!</f>
        <v>#REF!</v>
      </c>
      <c r="AZ110" s="19" t="e">
        <f>#REF!</f>
        <v>#REF!</v>
      </c>
      <c r="BA110" s="19" t="e">
        <f>VLOOKUP(AP110,Database!$G$2:$H$139,2,FALSE)</f>
        <v>#REF!</v>
      </c>
    </row>
    <row r="111" spans="1:53" x14ac:dyDescent="0.25">
      <c r="A111" s="19" t="e">
        <f t="shared" si="1"/>
        <v>#REF!</v>
      </c>
      <c r="B111" s="19" t="e">
        <f>#REF!</f>
        <v>#REF!</v>
      </c>
      <c r="C111" s="19" t="e">
        <f>#REF!</f>
        <v>#REF!</v>
      </c>
      <c r="D111" s="19" t="e">
        <f>#REF!</f>
        <v>#REF!</v>
      </c>
      <c r="E111" s="114" t="e">
        <f>#REF!</f>
        <v>#REF!</v>
      </c>
      <c r="F111" s="19" t="e">
        <f>#REF!</f>
        <v>#REF!</v>
      </c>
      <c r="G111" s="19" t="e">
        <f>#REF!</f>
        <v>#REF!</v>
      </c>
      <c r="H111" s="19" t="e">
        <f>#REF!</f>
        <v>#REF!</v>
      </c>
      <c r="I111" s="19" t="e">
        <f>#REF!</f>
        <v>#REF!</v>
      </c>
      <c r="J111" s="19" t="e">
        <f>#REF!</f>
        <v>#REF!</v>
      </c>
      <c r="K111" s="19" t="e">
        <f>#REF!</f>
        <v>#REF!</v>
      </c>
      <c r="L111" s="19" t="e">
        <f>#REF!</f>
        <v>#REF!</v>
      </c>
      <c r="M111" s="19" t="e">
        <f>#REF!</f>
        <v>#REF!</v>
      </c>
      <c r="N111" s="19" t="e">
        <f>#REF!</f>
        <v>#REF!</v>
      </c>
      <c r="O111" s="19" t="e">
        <f>#REF!</f>
        <v>#REF!</v>
      </c>
      <c r="P111" s="19" t="e">
        <f>#REF!</f>
        <v>#REF!</v>
      </c>
      <c r="Q111" s="19" t="e">
        <f>#REF!</f>
        <v>#REF!</v>
      </c>
      <c r="R111" s="19" t="e">
        <f>#REF!</f>
        <v>#REF!</v>
      </c>
      <c r="S111" s="19" t="e">
        <f>#REF!</f>
        <v>#REF!</v>
      </c>
      <c r="T111" s="19" t="e">
        <f>#REF!</f>
        <v>#REF!</v>
      </c>
      <c r="U111" s="19" t="e">
        <f>#REF!</f>
        <v>#REF!</v>
      </c>
      <c r="V111" s="19" t="e">
        <f>#REF!</f>
        <v>#REF!</v>
      </c>
      <c r="W111" s="19" t="e">
        <f>#REF!</f>
        <v>#REF!</v>
      </c>
      <c r="X111" s="19" t="e">
        <f>#REF!</f>
        <v>#REF!</v>
      </c>
      <c r="Y111" s="19" t="e">
        <f>#REF!</f>
        <v>#REF!</v>
      </c>
      <c r="Z111" s="19" t="e">
        <f>#REF!</f>
        <v>#REF!</v>
      </c>
      <c r="AA111" s="19" t="e">
        <f>#REF!</f>
        <v>#REF!</v>
      </c>
      <c r="AB111" s="19" t="e">
        <f>#REF!</f>
        <v>#REF!</v>
      </c>
      <c r="AC111" s="19" t="e">
        <f>'Reference Value Summary'!#REF!</f>
        <v>#REF!</v>
      </c>
      <c r="AD111" s="19" t="e">
        <f>'Reference Value Summary'!#REF!</f>
        <v>#REF!</v>
      </c>
      <c r="AE111" s="19" t="e">
        <f>'Reference Value Summary'!#REF!</f>
        <v>#REF!</v>
      </c>
      <c r="AF111" s="19" t="e">
        <f>'Reference Value Summary'!#REF!</f>
        <v>#REF!</v>
      </c>
      <c r="AG111" s="19" t="e">
        <f>'Reference Value Summary'!#REF!</f>
        <v>#REF!</v>
      </c>
      <c r="AH111" s="19" t="e">
        <f>'Reference Value Summary'!#REF!</f>
        <v>#REF!</v>
      </c>
      <c r="AI111" s="19" t="e">
        <f>'Reference Value Summary'!#REF!</f>
        <v>#REF!</v>
      </c>
      <c r="AJ111" s="19">
        <f>'Reference Value Summary'!$B$4</f>
        <v>0</v>
      </c>
      <c r="AK111" s="19">
        <f>'Reference Value Summary'!$B$5</f>
        <v>0</v>
      </c>
      <c r="AL111" s="19" t="str">
        <f>'Reference Value Summary'!$B$6</f>
        <v/>
      </c>
      <c r="AM111" s="24" t="s">
        <v>42</v>
      </c>
      <c r="AN111" s="24" t="s">
        <v>43</v>
      </c>
      <c r="AO111" s="24" t="s">
        <v>229</v>
      </c>
      <c r="AP111" s="19" t="e">
        <f>'(C) Comparison to Reference'!#REF!</f>
        <v>#REF!</v>
      </c>
      <c r="AQ111" s="19" t="e">
        <f>'(C) Comparison to Reference'!#REF!</f>
        <v>#REF!</v>
      </c>
      <c r="AR111" s="19" t="e">
        <f>'(C) Comparison to Reference'!#REF!</f>
        <v>#REF!</v>
      </c>
      <c r="AS111" s="19" t="e">
        <f>'(C) Comparison to Reference'!#REF!</f>
        <v>#REF!</v>
      </c>
      <c r="AT111" s="19" t="e">
        <f>'(C) Comparison to Reference'!#REF!</f>
        <v>#REF!</v>
      </c>
      <c r="AU111" s="19" t="e">
        <f>'(C) Comparison to Reference'!#REF!</f>
        <v>#REF!</v>
      </c>
      <c r="AV111" s="19" t="e">
        <f>#REF!</f>
        <v>#REF!</v>
      </c>
      <c r="AW111" s="19" t="e">
        <f>#REF!</f>
        <v>#REF!</v>
      </c>
      <c r="AX111" s="19" t="e">
        <f>#REF!</f>
        <v>#REF!</v>
      </c>
      <c r="AY111" s="19" t="e">
        <f>#REF!</f>
        <v>#REF!</v>
      </c>
      <c r="AZ111" s="19" t="e">
        <f>#REF!</f>
        <v>#REF!</v>
      </c>
      <c r="BA111" s="19" t="e">
        <f>VLOOKUP(AP111,Database!$G$2:$H$139,2,FALSE)</f>
        <v>#REF!</v>
      </c>
    </row>
    <row r="112" spans="1:53" x14ac:dyDescent="0.25">
      <c r="A112" s="19" t="e">
        <f t="shared" si="1"/>
        <v>#REF!</v>
      </c>
      <c r="B112" s="19" t="e">
        <f>#REF!</f>
        <v>#REF!</v>
      </c>
      <c r="C112" s="19" t="e">
        <f>#REF!</f>
        <v>#REF!</v>
      </c>
      <c r="D112" s="19" t="e">
        <f>#REF!</f>
        <v>#REF!</v>
      </c>
      <c r="E112" s="114" t="e">
        <f>#REF!</f>
        <v>#REF!</v>
      </c>
      <c r="F112" s="19" t="e">
        <f>#REF!</f>
        <v>#REF!</v>
      </c>
      <c r="G112" s="19" t="e">
        <f>#REF!</f>
        <v>#REF!</v>
      </c>
      <c r="H112" s="19" t="e">
        <f>#REF!</f>
        <v>#REF!</v>
      </c>
      <c r="I112" s="19" t="e">
        <f>#REF!</f>
        <v>#REF!</v>
      </c>
      <c r="J112" s="19" t="e">
        <f>#REF!</f>
        <v>#REF!</v>
      </c>
      <c r="K112" s="19" t="e">
        <f>#REF!</f>
        <v>#REF!</v>
      </c>
      <c r="L112" s="19" t="e">
        <f>#REF!</f>
        <v>#REF!</v>
      </c>
      <c r="M112" s="19" t="e">
        <f>#REF!</f>
        <v>#REF!</v>
      </c>
      <c r="N112" s="19" t="e">
        <f>#REF!</f>
        <v>#REF!</v>
      </c>
      <c r="O112" s="19" t="e">
        <f>#REF!</f>
        <v>#REF!</v>
      </c>
      <c r="P112" s="19" t="e">
        <f>#REF!</f>
        <v>#REF!</v>
      </c>
      <c r="Q112" s="19" t="e">
        <f>#REF!</f>
        <v>#REF!</v>
      </c>
      <c r="R112" s="19" t="e">
        <f>#REF!</f>
        <v>#REF!</v>
      </c>
      <c r="S112" s="19" t="e">
        <f>#REF!</f>
        <v>#REF!</v>
      </c>
      <c r="T112" s="19" t="e">
        <f>#REF!</f>
        <v>#REF!</v>
      </c>
      <c r="U112" s="19" t="e">
        <f>#REF!</f>
        <v>#REF!</v>
      </c>
      <c r="V112" s="19" t="e">
        <f>#REF!</f>
        <v>#REF!</v>
      </c>
      <c r="W112" s="19" t="e">
        <f>#REF!</f>
        <v>#REF!</v>
      </c>
      <c r="X112" s="19" t="e">
        <f>#REF!</f>
        <v>#REF!</v>
      </c>
      <c r="Y112" s="19" t="e">
        <f>#REF!</f>
        <v>#REF!</v>
      </c>
      <c r="Z112" s="19" t="e">
        <f>#REF!</f>
        <v>#REF!</v>
      </c>
      <c r="AA112" s="19" t="e">
        <f>#REF!</f>
        <v>#REF!</v>
      </c>
      <c r="AB112" s="19" t="e">
        <f>#REF!</f>
        <v>#REF!</v>
      </c>
      <c r="AC112" s="19" t="e">
        <f>'Reference Value Summary'!#REF!</f>
        <v>#REF!</v>
      </c>
      <c r="AD112" s="19" t="e">
        <f>'Reference Value Summary'!#REF!</f>
        <v>#REF!</v>
      </c>
      <c r="AE112" s="19" t="e">
        <f>'Reference Value Summary'!#REF!</f>
        <v>#REF!</v>
      </c>
      <c r="AF112" s="19" t="e">
        <f>'Reference Value Summary'!#REF!</f>
        <v>#REF!</v>
      </c>
      <c r="AG112" s="19" t="e">
        <f>'Reference Value Summary'!#REF!</f>
        <v>#REF!</v>
      </c>
      <c r="AH112" s="19" t="e">
        <f>'Reference Value Summary'!#REF!</f>
        <v>#REF!</v>
      </c>
      <c r="AI112" s="19" t="e">
        <f>'Reference Value Summary'!#REF!</f>
        <v>#REF!</v>
      </c>
      <c r="AJ112" s="19">
        <f>'Reference Value Summary'!$B$4</f>
        <v>0</v>
      </c>
      <c r="AK112" s="19">
        <f>'Reference Value Summary'!$B$5</f>
        <v>0</v>
      </c>
      <c r="AL112" s="19" t="str">
        <f>'Reference Value Summary'!$B$6</f>
        <v/>
      </c>
      <c r="AM112" s="24" t="s">
        <v>42</v>
      </c>
      <c r="AN112" s="24" t="s">
        <v>43</v>
      </c>
      <c r="AO112" s="24" t="s">
        <v>230</v>
      </c>
      <c r="AP112" s="19" t="e">
        <f>'(C) Comparison to Reference'!#REF!</f>
        <v>#REF!</v>
      </c>
      <c r="AQ112" s="19" t="e">
        <f>'(C) Comparison to Reference'!#REF!</f>
        <v>#REF!</v>
      </c>
      <c r="AR112" s="19" t="e">
        <f>'(C) Comparison to Reference'!#REF!</f>
        <v>#REF!</v>
      </c>
      <c r="AS112" s="19" t="e">
        <f>'(C) Comparison to Reference'!#REF!</f>
        <v>#REF!</v>
      </c>
      <c r="AT112" s="19" t="e">
        <f>'(C) Comparison to Reference'!#REF!</f>
        <v>#REF!</v>
      </c>
      <c r="AU112" s="19" t="e">
        <f>'(C) Comparison to Reference'!#REF!</f>
        <v>#REF!</v>
      </c>
      <c r="AV112" s="19" t="e">
        <f>#REF!</f>
        <v>#REF!</v>
      </c>
      <c r="AW112" s="19" t="e">
        <f>#REF!</f>
        <v>#REF!</v>
      </c>
      <c r="AX112" s="19" t="e">
        <f>#REF!</f>
        <v>#REF!</v>
      </c>
      <c r="AY112" s="19" t="e">
        <f>#REF!</f>
        <v>#REF!</v>
      </c>
      <c r="AZ112" s="19" t="e">
        <f>#REF!</f>
        <v>#REF!</v>
      </c>
      <c r="BA112" s="19" t="e">
        <f>VLOOKUP(AP112,Database!$G$2:$H$139,2,FALSE)</f>
        <v>#REF!</v>
      </c>
    </row>
    <row r="113" spans="1:53" x14ac:dyDescent="0.25">
      <c r="A113" s="19" t="e">
        <f t="shared" si="1"/>
        <v>#REF!</v>
      </c>
      <c r="B113" s="19" t="e">
        <f>#REF!</f>
        <v>#REF!</v>
      </c>
      <c r="C113" s="19" t="e">
        <f>#REF!</f>
        <v>#REF!</v>
      </c>
      <c r="D113" s="19" t="e">
        <f>#REF!</f>
        <v>#REF!</v>
      </c>
      <c r="E113" s="114" t="e">
        <f>#REF!</f>
        <v>#REF!</v>
      </c>
      <c r="F113" s="19" t="e">
        <f>#REF!</f>
        <v>#REF!</v>
      </c>
      <c r="G113" s="19" t="e">
        <f>#REF!</f>
        <v>#REF!</v>
      </c>
      <c r="H113" s="19" t="e">
        <f>#REF!</f>
        <v>#REF!</v>
      </c>
      <c r="I113" s="19" t="e">
        <f>#REF!</f>
        <v>#REF!</v>
      </c>
      <c r="J113" s="19" t="e">
        <f>#REF!</f>
        <v>#REF!</v>
      </c>
      <c r="K113" s="19" t="e">
        <f>#REF!</f>
        <v>#REF!</v>
      </c>
      <c r="L113" s="19" t="e">
        <f>#REF!</f>
        <v>#REF!</v>
      </c>
      <c r="M113" s="19" t="e">
        <f>#REF!</f>
        <v>#REF!</v>
      </c>
      <c r="N113" s="19" t="e">
        <f>#REF!</f>
        <v>#REF!</v>
      </c>
      <c r="O113" s="19" t="e">
        <f>#REF!</f>
        <v>#REF!</v>
      </c>
      <c r="P113" s="19" t="e">
        <f>#REF!</f>
        <v>#REF!</v>
      </c>
      <c r="Q113" s="19" t="e">
        <f>#REF!</f>
        <v>#REF!</v>
      </c>
      <c r="R113" s="19" t="e">
        <f>#REF!</f>
        <v>#REF!</v>
      </c>
      <c r="S113" s="19" t="e">
        <f>#REF!</f>
        <v>#REF!</v>
      </c>
      <c r="T113" s="19" t="e">
        <f>#REF!</f>
        <v>#REF!</v>
      </c>
      <c r="U113" s="19" t="e">
        <f>#REF!</f>
        <v>#REF!</v>
      </c>
      <c r="V113" s="19" t="e">
        <f>#REF!</f>
        <v>#REF!</v>
      </c>
      <c r="W113" s="19" t="e">
        <f>#REF!</f>
        <v>#REF!</v>
      </c>
      <c r="X113" s="19" t="e">
        <f>#REF!</f>
        <v>#REF!</v>
      </c>
      <c r="Y113" s="19" t="e">
        <f>#REF!</f>
        <v>#REF!</v>
      </c>
      <c r="Z113" s="19" t="e">
        <f>#REF!</f>
        <v>#REF!</v>
      </c>
      <c r="AA113" s="19" t="e">
        <f>#REF!</f>
        <v>#REF!</v>
      </c>
      <c r="AB113" s="19" t="e">
        <f>#REF!</f>
        <v>#REF!</v>
      </c>
      <c r="AC113" s="19" t="e">
        <f>'Reference Value Summary'!#REF!</f>
        <v>#REF!</v>
      </c>
      <c r="AD113" s="19" t="e">
        <f>'Reference Value Summary'!#REF!</f>
        <v>#REF!</v>
      </c>
      <c r="AE113" s="19" t="e">
        <f>'Reference Value Summary'!#REF!</f>
        <v>#REF!</v>
      </c>
      <c r="AF113" s="19" t="e">
        <f>'Reference Value Summary'!#REF!</f>
        <v>#REF!</v>
      </c>
      <c r="AG113" s="19" t="e">
        <f>'Reference Value Summary'!#REF!</f>
        <v>#REF!</v>
      </c>
      <c r="AH113" s="19" t="e">
        <f>'Reference Value Summary'!#REF!</f>
        <v>#REF!</v>
      </c>
      <c r="AI113" s="19" t="e">
        <f>'Reference Value Summary'!#REF!</f>
        <v>#REF!</v>
      </c>
      <c r="AJ113" s="19">
        <f>'Reference Value Summary'!$B$4</f>
        <v>0</v>
      </c>
      <c r="AK113" s="19">
        <f>'Reference Value Summary'!$B$5</f>
        <v>0</v>
      </c>
      <c r="AL113" s="19" t="str">
        <f>'Reference Value Summary'!$B$6</f>
        <v/>
      </c>
      <c r="AM113" s="24" t="s">
        <v>42</v>
      </c>
      <c r="AN113" s="24" t="s">
        <v>43</v>
      </c>
      <c r="AO113" s="24" t="s">
        <v>231</v>
      </c>
      <c r="AP113" s="19" t="e">
        <f>'(C) Comparison to Reference'!#REF!</f>
        <v>#REF!</v>
      </c>
      <c r="AQ113" s="19" t="e">
        <f>'(C) Comparison to Reference'!#REF!</f>
        <v>#REF!</v>
      </c>
      <c r="AR113" s="19" t="e">
        <f>'(C) Comparison to Reference'!#REF!</f>
        <v>#REF!</v>
      </c>
      <c r="AS113" s="19" t="e">
        <f>'(C) Comparison to Reference'!#REF!</f>
        <v>#REF!</v>
      </c>
      <c r="AT113" s="19" t="e">
        <f>'(C) Comparison to Reference'!#REF!</f>
        <v>#REF!</v>
      </c>
      <c r="AU113" s="19" t="e">
        <f>'(C) Comparison to Reference'!#REF!</f>
        <v>#REF!</v>
      </c>
      <c r="AV113" s="19" t="e">
        <f>#REF!</f>
        <v>#REF!</v>
      </c>
      <c r="AW113" s="19" t="e">
        <f>#REF!</f>
        <v>#REF!</v>
      </c>
      <c r="AX113" s="19" t="e">
        <f>#REF!</f>
        <v>#REF!</v>
      </c>
      <c r="AY113" s="19" t="e">
        <f>#REF!</f>
        <v>#REF!</v>
      </c>
      <c r="AZ113" s="19" t="e">
        <f>#REF!</f>
        <v>#REF!</v>
      </c>
      <c r="BA113" s="19" t="e">
        <f>VLOOKUP(AP113,Database!$G$2:$H$139,2,FALSE)</f>
        <v>#REF!</v>
      </c>
    </row>
    <row r="114" spans="1:53" x14ac:dyDescent="0.25">
      <c r="A114" s="19" t="e">
        <f t="shared" si="1"/>
        <v>#REF!</v>
      </c>
      <c r="B114" s="19" t="e">
        <f>#REF!</f>
        <v>#REF!</v>
      </c>
      <c r="C114" s="19" t="e">
        <f>#REF!</f>
        <v>#REF!</v>
      </c>
      <c r="D114" s="19" t="e">
        <f>#REF!</f>
        <v>#REF!</v>
      </c>
      <c r="E114" s="114" t="e">
        <f>#REF!</f>
        <v>#REF!</v>
      </c>
      <c r="F114" s="19" t="e">
        <f>#REF!</f>
        <v>#REF!</v>
      </c>
      <c r="G114" s="19" t="e">
        <f>#REF!</f>
        <v>#REF!</v>
      </c>
      <c r="H114" s="19" t="e">
        <f>#REF!</f>
        <v>#REF!</v>
      </c>
      <c r="I114" s="19" t="e">
        <f>#REF!</f>
        <v>#REF!</v>
      </c>
      <c r="J114" s="19" t="e">
        <f>#REF!</f>
        <v>#REF!</v>
      </c>
      <c r="K114" s="19" t="e">
        <f>#REF!</f>
        <v>#REF!</v>
      </c>
      <c r="L114" s="19" t="e">
        <f>#REF!</f>
        <v>#REF!</v>
      </c>
      <c r="M114" s="19" t="e">
        <f>#REF!</f>
        <v>#REF!</v>
      </c>
      <c r="N114" s="19" t="e">
        <f>#REF!</f>
        <v>#REF!</v>
      </c>
      <c r="O114" s="19" t="e">
        <f>#REF!</f>
        <v>#REF!</v>
      </c>
      <c r="P114" s="19" t="e">
        <f>#REF!</f>
        <v>#REF!</v>
      </c>
      <c r="Q114" s="19" t="e">
        <f>#REF!</f>
        <v>#REF!</v>
      </c>
      <c r="R114" s="19" t="e">
        <f>#REF!</f>
        <v>#REF!</v>
      </c>
      <c r="S114" s="19" t="e">
        <f>#REF!</f>
        <v>#REF!</v>
      </c>
      <c r="T114" s="19" t="e">
        <f>#REF!</f>
        <v>#REF!</v>
      </c>
      <c r="U114" s="19" t="e">
        <f>#REF!</f>
        <v>#REF!</v>
      </c>
      <c r="V114" s="19" t="e">
        <f>#REF!</f>
        <v>#REF!</v>
      </c>
      <c r="W114" s="19" t="e">
        <f>#REF!</f>
        <v>#REF!</v>
      </c>
      <c r="X114" s="19" t="e">
        <f>#REF!</f>
        <v>#REF!</v>
      </c>
      <c r="Y114" s="19" t="e">
        <f>#REF!</f>
        <v>#REF!</v>
      </c>
      <c r="Z114" s="19" t="e">
        <f>#REF!</f>
        <v>#REF!</v>
      </c>
      <c r="AA114" s="19" t="e">
        <f>#REF!</f>
        <v>#REF!</v>
      </c>
      <c r="AB114" s="19" t="e">
        <f>#REF!</f>
        <v>#REF!</v>
      </c>
      <c r="AC114" s="19" t="e">
        <f>'Reference Value Summary'!#REF!</f>
        <v>#REF!</v>
      </c>
      <c r="AD114" s="19" t="e">
        <f>'Reference Value Summary'!#REF!</f>
        <v>#REF!</v>
      </c>
      <c r="AE114" s="19" t="e">
        <f>'Reference Value Summary'!#REF!</f>
        <v>#REF!</v>
      </c>
      <c r="AF114" s="19" t="e">
        <f>'Reference Value Summary'!#REF!</f>
        <v>#REF!</v>
      </c>
      <c r="AG114" s="19" t="e">
        <f>'Reference Value Summary'!#REF!</f>
        <v>#REF!</v>
      </c>
      <c r="AH114" s="19" t="e">
        <f>'Reference Value Summary'!#REF!</f>
        <v>#REF!</v>
      </c>
      <c r="AI114" s="19" t="e">
        <f>'Reference Value Summary'!#REF!</f>
        <v>#REF!</v>
      </c>
      <c r="AJ114" s="19">
        <f>'Reference Value Summary'!$B$4</f>
        <v>0</v>
      </c>
      <c r="AK114" s="19">
        <f>'Reference Value Summary'!$B$5</f>
        <v>0</v>
      </c>
      <c r="AL114" s="19" t="str">
        <f>'Reference Value Summary'!$B$6</f>
        <v/>
      </c>
      <c r="AM114" s="24" t="s">
        <v>42</v>
      </c>
      <c r="AN114" s="24" t="s">
        <v>59</v>
      </c>
      <c r="AO114" s="24" t="s">
        <v>234</v>
      </c>
      <c r="AP114" s="19" t="e">
        <f>'(C) Comparison to Reference'!#REF!</f>
        <v>#REF!</v>
      </c>
      <c r="AQ114" s="19" t="e">
        <f>'(C) Comparison to Reference'!#REF!</f>
        <v>#REF!</v>
      </c>
      <c r="AR114" s="19" t="e">
        <f>'(C) Comparison to Reference'!#REF!</f>
        <v>#REF!</v>
      </c>
      <c r="AS114" s="19" t="e">
        <f>'(C) Comparison to Reference'!#REF!</f>
        <v>#REF!</v>
      </c>
      <c r="AT114" s="19" t="e">
        <f>'(C) Comparison to Reference'!#REF!</f>
        <v>#REF!</v>
      </c>
      <c r="AU114" s="19" t="e">
        <f>'(C) Comparison to Reference'!#REF!</f>
        <v>#REF!</v>
      </c>
      <c r="AV114" s="19" t="e">
        <f>#REF!</f>
        <v>#REF!</v>
      </c>
      <c r="AW114" s="19" t="e">
        <f>#REF!</f>
        <v>#REF!</v>
      </c>
      <c r="AX114" s="19" t="e">
        <f>#REF!</f>
        <v>#REF!</v>
      </c>
      <c r="AY114" s="19" t="e">
        <f>#REF!</f>
        <v>#REF!</v>
      </c>
      <c r="AZ114" s="19" t="e">
        <f>#REF!</f>
        <v>#REF!</v>
      </c>
      <c r="BA114" s="19" t="e">
        <f>VLOOKUP(AP114,Database!$G$2:$H$139,2,FALSE)</f>
        <v>#REF!</v>
      </c>
    </row>
    <row r="115" spans="1:53" x14ac:dyDescent="0.25">
      <c r="A115" s="19" t="e">
        <f t="shared" si="1"/>
        <v>#REF!</v>
      </c>
      <c r="B115" s="19" t="e">
        <f>#REF!</f>
        <v>#REF!</v>
      </c>
      <c r="C115" s="19" t="e">
        <f>#REF!</f>
        <v>#REF!</v>
      </c>
      <c r="D115" s="19" t="e">
        <f>#REF!</f>
        <v>#REF!</v>
      </c>
      <c r="E115" s="114" t="e">
        <f>#REF!</f>
        <v>#REF!</v>
      </c>
      <c r="F115" s="19" t="e">
        <f>#REF!</f>
        <v>#REF!</v>
      </c>
      <c r="G115" s="19" t="e">
        <f>#REF!</f>
        <v>#REF!</v>
      </c>
      <c r="H115" s="19" t="e">
        <f>#REF!</f>
        <v>#REF!</v>
      </c>
      <c r="I115" s="19" t="e">
        <f>#REF!</f>
        <v>#REF!</v>
      </c>
      <c r="J115" s="19" t="e">
        <f>#REF!</f>
        <v>#REF!</v>
      </c>
      <c r="K115" s="19" t="e">
        <f>#REF!</f>
        <v>#REF!</v>
      </c>
      <c r="L115" s="19" t="e">
        <f>#REF!</f>
        <v>#REF!</v>
      </c>
      <c r="M115" s="19" t="e">
        <f>#REF!</f>
        <v>#REF!</v>
      </c>
      <c r="N115" s="19" t="e">
        <f>#REF!</f>
        <v>#REF!</v>
      </c>
      <c r="O115" s="19" t="e">
        <f>#REF!</f>
        <v>#REF!</v>
      </c>
      <c r="P115" s="19" t="e">
        <f>#REF!</f>
        <v>#REF!</v>
      </c>
      <c r="Q115" s="19" t="e">
        <f>#REF!</f>
        <v>#REF!</v>
      </c>
      <c r="R115" s="19" t="e">
        <f>#REF!</f>
        <v>#REF!</v>
      </c>
      <c r="S115" s="19" t="e">
        <f>#REF!</f>
        <v>#REF!</v>
      </c>
      <c r="T115" s="19" t="e">
        <f>#REF!</f>
        <v>#REF!</v>
      </c>
      <c r="U115" s="19" t="e">
        <f>#REF!</f>
        <v>#REF!</v>
      </c>
      <c r="V115" s="19" t="e">
        <f>#REF!</f>
        <v>#REF!</v>
      </c>
      <c r="W115" s="19" t="e">
        <f>#REF!</f>
        <v>#REF!</v>
      </c>
      <c r="X115" s="19" t="e">
        <f>#REF!</f>
        <v>#REF!</v>
      </c>
      <c r="Y115" s="19" t="e">
        <f>#REF!</f>
        <v>#REF!</v>
      </c>
      <c r="Z115" s="19" t="e">
        <f>#REF!</f>
        <v>#REF!</v>
      </c>
      <c r="AA115" s="19" t="e">
        <f>#REF!</f>
        <v>#REF!</v>
      </c>
      <c r="AB115" s="19" t="e">
        <f>#REF!</f>
        <v>#REF!</v>
      </c>
      <c r="AC115" s="19" t="e">
        <f>'Reference Value Summary'!#REF!</f>
        <v>#REF!</v>
      </c>
      <c r="AD115" s="19" t="e">
        <f>'Reference Value Summary'!#REF!</f>
        <v>#REF!</v>
      </c>
      <c r="AE115" s="19" t="e">
        <f>'Reference Value Summary'!#REF!</f>
        <v>#REF!</v>
      </c>
      <c r="AF115" s="19" t="e">
        <f>'Reference Value Summary'!#REF!</f>
        <v>#REF!</v>
      </c>
      <c r="AG115" s="19" t="e">
        <f>'Reference Value Summary'!#REF!</f>
        <v>#REF!</v>
      </c>
      <c r="AH115" s="19" t="e">
        <f>'Reference Value Summary'!#REF!</f>
        <v>#REF!</v>
      </c>
      <c r="AI115" s="19" t="e">
        <f>'Reference Value Summary'!#REF!</f>
        <v>#REF!</v>
      </c>
      <c r="AJ115" s="19">
        <f>'Reference Value Summary'!$B$4</f>
        <v>0</v>
      </c>
      <c r="AK115" s="19">
        <f>'Reference Value Summary'!$B$5</f>
        <v>0</v>
      </c>
      <c r="AL115" s="19" t="str">
        <f>'Reference Value Summary'!$B$6</f>
        <v/>
      </c>
      <c r="AM115" s="24" t="s">
        <v>42</v>
      </c>
      <c r="AN115" s="24" t="s">
        <v>59</v>
      </c>
      <c r="AO115" s="24" t="s">
        <v>235</v>
      </c>
      <c r="AP115" s="19" t="e">
        <f>'(C) Comparison to Reference'!#REF!</f>
        <v>#REF!</v>
      </c>
      <c r="AQ115" s="19" t="e">
        <f>'(C) Comparison to Reference'!#REF!</f>
        <v>#REF!</v>
      </c>
      <c r="AR115" s="19" t="e">
        <f>'(C) Comparison to Reference'!#REF!</f>
        <v>#REF!</v>
      </c>
      <c r="AS115" s="19" t="e">
        <f>'(C) Comparison to Reference'!#REF!</f>
        <v>#REF!</v>
      </c>
      <c r="AT115" s="19" t="e">
        <f>'(C) Comparison to Reference'!#REF!</f>
        <v>#REF!</v>
      </c>
      <c r="AU115" s="19" t="e">
        <f>'(C) Comparison to Reference'!#REF!</f>
        <v>#REF!</v>
      </c>
      <c r="AV115" s="19" t="e">
        <f>#REF!</f>
        <v>#REF!</v>
      </c>
      <c r="AW115" s="19" t="e">
        <f>#REF!</f>
        <v>#REF!</v>
      </c>
      <c r="AX115" s="19" t="e">
        <f>#REF!</f>
        <v>#REF!</v>
      </c>
      <c r="AY115" s="19" t="e">
        <f>#REF!</f>
        <v>#REF!</v>
      </c>
      <c r="AZ115" s="19" t="e">
        <f>#REF!</f>
        <v>#REF!</v>
      </c>
      <c r="BA115" s="19" t="e">
        <f>VLOOKUP(AP115,Database!$G$2:$H$139,2,FALSE)</f>
        <v>#REF!</v>
      </c>
    </row>
    <row r="116" spans="1:53" x14ac:dyDescent="0.25">
      <c r="A116" s="19" t="e">
        <f t="shared" si="1"/>
        <v>#REF!</v>
      </c>
      <c r="B116" s="19" t="e">
        <f>#REF!</f>
        <v>#REF!</v>
      </c>
      <c r="C116" s="19" t="e">
        <f>#REF!</f>
        <v>#REF!</v>
      </c>
      <c r="D116" s="19" t="e">
        <f>#REF!</f>
        <v>#REF!</v>
      </c>
      <c r="E116" s="114" t="e">
        <f>#REF!</f>
        <v>#REF!</v>
      </c>
      <c r="F116" s="19" t="e">
        <f>#REF!</f>
        <v>#REF!</v>
      </c>
      <c r="G116" s="19" t="e">
        <f>#REF!</f>
        <v>#REF!</v>
      </c>
      <c r="H116" s="19" t="e">
        <f>#REF!</f>
        <v>#REF!</v>
      </c>
      <c r="I116" s="19" t="e">
        <f>#REF!</f>
        <v>#REF!</v>
      </c>
      <c r="J116" s="19" t="e">
        <f>#REF!</f>
        <v>#REF!</v>
      </c>
      <c r="K116" s="19" t="e">
        <f>#REF!</f>
        <v>#REF!</v>
      </c>
      <c r="L116" s="19" t="e">
        <f>#REF!</f>
        <v>#REF!</v>
      </c>
      <c r="M116" s="19" t="e">
        <f>#REF!</f>
        <v>#REF!</v>
      </c>
      <c r="N116" s="19" t="e">
        <f>#REF!</f>
        <v>#REF!</v>
      </c>
      <c r="O116" s="19" t="e">
        <f>#REF!</f>
        <v>#REF!</v>
      </c>
      <c r="P116" s="19" t="e">
        <f>#REF!</f>
        <v>#REF!</v>
      </c>
      <c r="Q116" s="19" t="e">
        <f>#REF!</f>
        <v>#REF!</v>
      </c>
      <c r="R116" s="19" t="e">
        <f>#REF!</f>
        <v>#REF!</v>
      </c>
      <c r="S116" s="19" t="e">
        <f>#REF!</f>
        <v>#REF!</v>
      </c>
      <c r="T116" s="19" t="e">
        <f>#REF!</f>
        <v>#REF!</v>
      </c>
      <c r="U116" s="19" t="e">
        <f>#REF!</f>
        <v>#REF!</v>
      </c>
      <c r="V116" s="19" t="e">
        <f>#REF!</f>
        <v>#REF!</v>
      </c>
      <c r="W116" s="19" t="e">
        <f>#REF!</f>
        <v>#REF!</v>
      </c>
      <c r="X116" s="19" t="e">
        <f>#REF!</f>
        <v>#REF!</v>
      </c>
      <c r="Y116" s="19" t="e">
        <f>#REF!</f>
        <v>#REF!</v>
      </c>
      <c r="Z116" s="19" t="e">
        <f>#REF!</f>
        <v>#REF!</v>
      </c>
      <c r="AA116" s="19" t="e">
        <f>#REF!</f>
        <v>#REF!</v>
      </c>
      <c r="AB116" s="19" t="e">
        <f>#REF!</f>
        <v>#REF!</v>
      </c>
      <c r="AC116" s="19" t="e">
        <f>'Reference Value Summary'!#REF!</f>
        <v>#REF!</v>
      </c>
      <c r="AD116" s="19" t="e">
        <f>'Reference Value Summary'!#REF!</f>
        <v>#REF!</v>
      </c>
      <c r="AE116" s="19" t="e">
        <f>'Reference Value Summary'!#REF!</f>
        <v>#REF!</v>
      </c>
      <c r="AF116" s="19" t="e">
        <f>'Reference Value Summary'!#REF!</f>
        <v>#REF!</v>
      </c>
      <c r="AG116" s="19" t="e">
        <f>'Reference Value Summary'!#REF!</f>
        <v>#REF!</v>
      </c>
      <c r="AH116" s="19" t="e">
        <f>'Reference Value Summary'!#REF!</f>
        <v>#REF!</v>
      </c>
      <c r="AI116" s="19" t="e">
        <f>'Reference Value Summary'!#REF!</f>
        <v>#REF!</v>
      </c>
      <c r="AJ116" s="19">
        <f>'Reference Value Summary'!$B$4</f>
        <v>0</v>
      </c>
      <c r="AK116" s="19">
        <f>'Reference Value Summary'!$B$5</f>
        <v>0</v>
      </c>
      <c r="AL116" s="19" t="str">
        <f>'Reference Value Summary'!$B$6</f>
        <v/>
      </c>
      <c r="AM116" s="24" t="s">
        <v>42</v>
      </c>
      <c r="AN116" s="24" t="s">
        <v>59</v>
      </c>
      <c r="AO116" s="24" t="s">
        <v>74</v>
      </c>
      <c r="AP116" s="19" t="e">
        <f>'(C) Comparison to Reference'!#REF!</f>
        <v>#REF!</v>
      </c>
      <c r="AQ116" s="19" t="e">
        <f>'(C) Comparison to Reference'!#REF!</f>
        <v>#REF!</v>
      </c>
      <c r="AR116" s="19" t="e">
        <f>'(C) Comparison to Reference'!#REF!</f>
        <v>#REF!</v>
      </c>
      <c r="AS116" s="19" t="e">
        <f>'(C) Comparison to Reference'!#REF!</f>
        <v>#REF!</v>
      </c>
      <c r="AT116" s="19" t="e">
        <f>'(C) Comparison to Reference'!#REF!</f>
        <v>#REF!</v>
      </c>
      <c r="AU116" s="19" t="e">
        <f>'(C) Comparison to Reference'!#REF!</f>
        <v>#REF!</v>
      </c>
      <c r="AV116" s="19" t="e">
        <f>#REF!</f>
        <v>#REF!</v>
      </c>
      <c r="AW116" s="19" t="e">
        <f>#REF!</f>
        <v>#REF!</v>
      </c>
      <c r="AX116" s="19" t="e">
        <f>#REF!</f>
        <v>#REF!</v>
      </c>
      <c r="AY116" s="19" t="e">
        <f>#REF!</f>
        <v>#REF!</v>
      </c>
      <c r="AZ116" s="19" t="e">
        <f>#REF!</f>
        <v>#REF!</v>
      </c>
      <c r="BA116" s="19" t="e">
        <f>VLOOKUP(AP116,Database!$G$2:$H$139,2,FALSE)</f>
        <v>#REF!</v>
      </c>
    </row>
    <row r="117" spans="1:53" x14ac:dyDescent="0.25">
      <c r="A117" s="19" t="e">
        <f t="shared" si="1"/>
        <v>#REF!</v>
      </c>
      <c r="B117" s="19" t="e">
        <f>#REF!</f>
        <v>#REF!</v>
      </c>
      <c r="C117" s="19" t="e">
        <f>#REF!</f>
        <v>#REF!</v>
      </c>
      <c r="D117" s="19" t="e">
        <f>#REF!</f>
        <v>#REF!</v>
      </c>
      <c r="E117" s="114" t="e">
        <f>#REF!</f>
        <v>#REF!</v>
      </c>
      <c r="F117" s="19" t="e">
        <f>#REF!</f>
        <v>#REF!</v>
      </c>
      <c r="G117" s="19" t="e">
        <f>#REF!</f>
        <v>#REF!</v>
      </c>
      <c r="H117" s="19" t="e">
        <f>#REF!</f>
        <v>#REF!</v>
      </c>
      <c r="I117" s="19" t="e">
        <f>#REF!</f>
        <v>#REF!</v>
      </c>
      <c r="J117" s="19" t="e">
        <f>#REF!</f>
        <v>#REF!</v>
      </c>
      <c r="K117" s="19" t="e">
        <f>#REF!</f>
        <v>#REF!</v>
      </c>
      <c r="L117" s="19" t="e">
        <f>#REF!</f>
        <v>#REF!</v>
      </c>
      <c r="M117" s="19" t="e">
        <f>#REF!</f>
        <v>#REF!</v>
      </c>
      <c r="N117" s="19" t="e">
        <f>#REF!</f>
        <v>#REF!</v>
      </c>
      <c r="O117" s="19" t="e">
        <f>#REF!</f>
        <v>#REF!</v>
      </c>
      <c r="P117" s="19" t="e">
        <f>#REF!</f>
        <v>#REF!</v>
      </c>
      <c r="Q117" s="19" t="e">
        <f>#REF!</f>
        <v>#REF!</v>
      </c>
      <c r="R117" s="19" t="e">
        <f>#REF!</f>
        <v>#REF!</v>
      </c>
      <c r="S117" s="19" t="e">
        <f>#REF!</f>
        <v>#REF!</v>
      </c>
      <c r="T117" s="19" t="e">
        <f>#REF!</f>
        <v>#REF!</v>
      </c>
      <c r="U117" s="19" t="e">
        <f>#REF!</f>
        <v>#REF!</v>
      </c>
      <c r="V117" s="19" t="e">
        <f>#REF!</f>
        <v>#REF!</v>
      </c>
      <c r="W117" s="19" t="e">
        <f>#REF!</f>
        <v>#REF!</v>
      </c>
      <c r="X117" s="19" t="e">
        <f>#REF!</f>
        <v>#REF!</v>
      </c>
      <c r="Y117" s="19" t="e">
        <f>#REF!</f>
        <v>#REF!</v>
      </c>
      <c r="Z117" s="19" t="e">
        <f>#REF!</f>
        <v>#REF!</v>
      </c>
      <c r="AA117" s="19" t="e">
        <f>#REF!</f>
        <v>#REF!</v>
      </c>
      <c r="AB117" s="19" t="e">
        <f>#REF!</f>
        <v>#REF!</v>
      </c>
      <c r="AC117" s="19" t="e">
        <f>'Reference Value Summary'!#REF!</f>
        <v>#REF!</v>
      </c>
      <c r="AD117" s="19" t="e">
        <f>'Reference Value Summary'!#REF!</f>
        <v>#REF!</v>
      </c>
      <c r="AE117" s="19" t="e">
        <f>'Reference Value Summary'!#REF!</f>
        <v>#REF!</v>
      </c>
      <c r="AF117" s="19" t="e">
        <f>'Reference Value Summary'!#REF!</f>
        <v>#REF!</v>
      </c>
      <c r="AG117" s="19" t="e">
        <f>'Reference Value Summary'!#REF!</f>
        <v>#REF!</v>
      </c>
      <c r="AH117" s="19" t="e">
        <f>'Reference Value Summary'!#REF!</f>
        <v>#REF!</v>
      </c>
      <c r="AI117" s="19" t="e">
        <f>'Reference Value Summary'!#REF!</f>
        <v>#REF!</v>
      </c>
      <c r="AJ117" s="19">
        <f>'Reference Value Summary'!$B$4</f>
        <v>0</v>
      </c>
      <c r="AK117" s="19">
        <f>'Reference Value Summary'!$B$5</f>
        <v>0</v>
      </c>
      <c r="AL117" s="19" t="str">
        <f>'Reference Value Summary'!$B$6</f>
        <v/>
      </c>
      <c r="AM117" s="24" t="s">
        <v>42</v>
      </c>
      <c r="AN117" s="24" t="s">
        <v>50</v>
      </c>
      <c r="AO117" s="24" t="s">
        <v>51</v>
      </c>
      <c r="AP117" s="19" t="e">
        <f>'(C) Comparison to Reference'!#REF!</f>
        <v>#REF!</v>
      </c>
      <c r="AQ117" s="19" t="e">
        <f>'(C) Comparison to Reference'!#REF!</f>
        <v>#REF!</v>
      </c>
      <c r="AR117" s="19" t="e">
        <f>'(C) Comparison to Reference'!#REF!</f>
        <v>#REF!</v>
      </c>
      <c r="AS117" s="19" t="e">
        <f>'(C) Comparison to Reference'!#REF!</f>
        <v>#REF!</v>
      </c>
      <c r="AT117" s="19" t="e">
        <f>'(C) Comparison to Reference'!#REF!</f>
        <v>#REF!</v>
      </c>
      <c r="AU117" s="19" t="e">
        <f>'(C) Comparison to Reference'!#REF!</f>
        <v>#REF!</v>
      </c>
      <c r="AV117" s="19" t="e">
        <f>#REF!</f>
        <v>#REF!</v>
      </c>
      <c r="AW117" s="19" t="e">
        <f>#REF!</f>
        <v>#REF!</v>
      </c>
      <c r="AX117" s="19" t="e">
        <f>#REF!</f>
        <v>#REF!</v>
      </c>
      <c r="AY117" s="19" t="e">
        <f>#REF!</f>
        <v>#REF!</v>
      </c>
      <c r="AZ117" s="19" t="e">
        <f>#REF!</f>
        <v>#REF!</v>
      </c>
      <c r="BA117" s="19" t="e">
        <f>VLOOKUP(AP117,Database!$G$2:$H$139,2,FALSE)</f>
        <v>#REF!</v>
      </c>
    </row>
    <row r="118" spans="1:53" x14ac:dyDescent="0.25">
      <c r="A118" s="19" t="e">
        <f t="shared" si="1"/>
        <v>#REF!</v>
      </c>
      <c r="B118" s="19" t="e">
        <f>#REF!</f>
        <v>#REF!</v>
      </c>
      <c r="C118" s="19" t="e">
        <f>#REF!</f>
        <v>#REF!</v>
      </c>
      <c r="D118" s="19" t="e">
        <f>#REF!</f>
        <v>#REF!</v>
      </c>
      <c r="E118" s="114" t="e">
        <f>#REF!</f>
        <v>#REF!</v>
      </c>
      <c r="F118" s="19" t="e">
        <f>#REF!</f>
        <v>#REF!</v>
      </c>
      <c r="G118" s="19" t="e">
        <f>#REF!</f>
        <v>#REF!</v>
      </c>
      <c r="H118" s="19" t="e">
        <f>#REF!</f>
        <v>#REF!</v>
      </c>
      <c r="I118" s="19" t="e">
        <f>#REF!</f>
        <v>#REF!</v>
      </c>
      <c r="J118" s="19" t="e">
        <f>#REF!</f>
        <v>#REF!</v>
      </c>
      <c r="K118" s="19" t="e">
        <f>#REF!</f>
        <v>#REF!</v>
      </c>
      <c r="L118" s="19" t="e">
        <f>#REF!</f>
        <v>#REF!</v>
      </c>
      <c r="M118" s="19" t="e">
        <f>#REF!</f>
        <v>#REF!</v>
      </c>
      <c r="N118" s="19" t="e">
        <f>#REF!</f>
        <v>#REF!</v>
      </c>
      <c r="O118" s="19" t="e">
        <f>#REF!</f>
        <v>#REF!</v>
      </c>
      <c r="P118" s="19" t="e">
        <f>#REF!</f>
        <v>#REF!</v>
      </c>
      <c r="Q118" s="19" t="e">
        <f>#REF!</f>
        <v>#REF!</v>
      </c>
      <c r="R118" s="19" t="e">
        <f>#REF!</f>
        <v>#REF!</v>
      </c>
      <c r="S118" s="19" t="e">
        <f>#REF!</f>
        <v>#REF!</v>
      </c>
      <c r="T118" s="19" t="e">
        <f>#REF!</f>
        <v>#REF!</v>
      </c>
      <c r="U118" s="19" t="e">
        <f>#REF!</f>
        <v>#REF!</v>
      </c>
      <c r="V118" s="19" t="e">
        <f>#REF!</f>
        <v>#REF!</v>
      </c>
      <c r="W118" s="19" t="e">
        <f>#REF!</f>
        <v>#REF!</v>
      </c>
      <c r="X118" s="19" t="e">
        <f>#REF!</f>
        <v>#REF!</v>
      </c>
      <c r="Y118" s="19" t="e">
        <f>#REF!</f>
        <v>#REF!</v>
      </c>
      <c r="Z118" s="19" t="e">
        <f>#REF!</f>
        <v>#REF!</v>
      </c>
      <c r="AA118" s="19" t="e">
        <f>#REF!</f>
        <v>#REF!</v>
      </c>
      <c r="AB118" s="19" t="e">
        <f>#REF!</f>
        <v>#REF!</v>
      </c>
      <c r="AC118" s="19" t="e">
        <f>'Reference Value Summary'!#REF!</f>
        <v>#REF!</v>
      </c>
      <c r="AD118" s="19" t="e">
        <f>'Reference Value Summary'!#REF!</f>
        <v>#REF!</v>
      </c>
      <c r="AE118" s="19" t="e">
        <f>'Reference Value Summary'!#REF!</f>
        <v>#REF!</v>
      </c>
      <c r="AF118" s="19" t="e">
        <f>'Reference Value Summary'!#REF!</f>
        <v>#REF!</v>
      </c>
      <c r="AG118" s="19" t="e">
        <f>'Reference Value Summary'!#REF!</f>
        <v>#REF!</v>
      </c>
      <c r="AH118" s="19" t="e">
        <f>'Reference Value Summary'!#REF!</f>
        <v>#REF!</v>
      </c>
      <c r="AI118" s="19" t="e">
        <f>'Reference Value Summary'!#REF!</f>
        <v>#REF!</v>
      </c>
      <c r="AJ118" s="19">
        <f>'Reference Value Summary'!$B$4</f>
        <v>0</v>
      </c>
      <c r="AK118" s="19">
        <f>'Reference Value Summary'!$B$5</f>
        <v>0</v>
      </c>
      <c r="AL118" s="19" t="str">
        <f>'Reference Value Summary'!$B$6</f>
        <v/>
      </c>
      <c r="AM118" s="24" t="s">
        <v>42</v>
      </c>
      <c r="AN118" s="24" t="s">
        <v>50</v>
      </c>
      <c r="AO118" s="24" t="s">
        <v>53</v>
      </c>
      <c r="AP118" s="19" t="e">
        <f>'(C) Comparison to Reference'!#REF!</f>
        <v>#REF!</v>
      </c>
      <c r="AQ118" s="19" t="e">
        <f>'(C) Comparison to Reference'!#REF!</f>
        <v>#REF!</v>
      </c>
      <c r="AR118" s="19" t="e">
        <f>'(C) Comparison to Reference'!#REF!</f>
        <v>#REF!</v>
      </c>
      <c r="AS118" s="19" t="e">
        <f>'(C) Comparison to Reference'!#REF!</f>
        <v>#REF!</v>
      </c>
      <c r="AT118" s="19" t="e">
        <f>'(C) Comparison to Reference'!#REF!</f>
        <v>#REF!</v>
      </c>
      <c r="AU118" s="19" t="e">
        <f>'(C) Comparison to Reference'!#REF!</f>
        <v>#REF!</v>
      </c>
      <c r="AV118" s="19" t="e">
        <f>#REF!</f>
        <v>#REF!</v>
      </c>
      <c r="AW118" s="19" t="e">
        <f>#REF!</f>
        <v>#REF!</v>
      </c>
      <c r="AX118" s="19" t="e">
        <f>#REF!</f>
        <v>#REF!</v>
      </c>
      <c r="AY118" s="19" t="e">
        <f>#REF!</f>
        <v>#REF!</v>
      </c>
      <c r="AZ118" s="19" t="e">
        <f>#REF!</f>
        <v>#REF!</v>
      </c>
      <c r="BA118" s="19" t="e">
        <f>VLOOKUP(AP118,Database!$G$2:$H$139,2,FALSE)</f>
        <v>#REF!</v>
      </c>
    </row>
    <row r="119" spans="1:53" x14ac:dyDescent="0.25">
      <c r="A119" s="19" t="e">
        <f t="shared" si="1"/>
        <v>#REF!</v>
      </c>
      <c r="B119" s="19" t="e">
        <f>#REF!</f>
        <v>#REF!</v>
      </c>
      <c r="C119" s="19" t="e">
        <f>#REF!</f>
        <v>#REF!</v>
      </c>
      <c r="D119" s="19" t="e">
        <f>#REF!</f>
        <v>#REF!</v>
      </c>
      <c r="E119" s="114" t="e">
        <f>#REF!</f>
        <v>#REF!</v>
      </c>
      <c r="F119" s="19" t="e">
        <f>#REF!</f>
        <v>#REF!</v>
      </c>
      <c r="G119" s="19" t="e">
        <f>#REF!</f>
        <v>#REF!</v>
      </c>
      <c r="H119" s="19" t="e">
        <f>#REF!</f>
        <v>#REF!</v>
      </c>
      <c r="I119" s="19" t="e">
        <f>#REF!</f>
        <v>#REF!</v>
      </c>
      <c r="J119" s="19" t="e">
        <f>#REF!</f>
        <v>#REF!</v>
      </c>
      <c r="K119" s="19" t="e">
        <f>#REF!</f>
        <v>#REF!</v>
      </c>
      <c r="L119" s="19" t="e">
        <f>#REF!</f>
        <v>#REF!</v>
      </c>
      <c r="M119" s="19" t="e">
        <f>#REF!</f>
        <v>#REF!</v>
      </c>
      <c r="N119" s="19" t="e">
        <f>#REF!</f>
        <v>#REF!</v>
      </c>
      <c r="O119" s="19" t="e">
        <f>#REF!</f>
        <v>#REF!</v>
      </c>
      <c r="P119" s="19" t="e">
        <f>#REF!</f>
        <v>#REF!</v>
      </c>
      <c r="Q119" s="19" t="e">
        <f>#REF!</f>
        <v>#REF!</v>
      </c>
      <c r="R119" s="19" t="e">
        <f>#REF!</f>
        <v>#REF!</v>
      </c>
      <c r="S119" s="19" t="e">
        <f>#REF!</f>
        <v>#REF!</v>
      </c>
      <c r="T119" s="19" t="e">
        <f>#REF!</f>
        <v>#REF!</v>
      </c>
      <c r="U119" s="19" t="e">
        <f>#REF!</f>
        <v>#REF!</v>
      </c>
      <c r="V119" s="19" t="e">
        <f>#REF!</f>
        <v>#REF!</v>
      </c>
      <c r="W119" s="19" t="e">
        <f>#REF!</f>
        <v>#REF!</v>
      </c>
      <c r="X119" s="19" t="e">
        <f>#REF!</f>
        <v>#REF!</v>
      </c>
      <c r="Y119" s="19" t="e">
        <f>#REF!</f>
        <v>#REF!</v>
      </c>
      <c r="Z119" s="19" t="e">
        <f>#REF!</f>
        <v>#REF!</v>
      </c>
      <c r="AA119" s="19" t="e">
        <f>#REF!</f>
        <v>#REF!</v>
      </c>
      <c r="AB119" s="19" t="e">
        <f>#REF!</f>
        <v>#REF!</v>
      </c>
      <c r="AC119" s="19" t="e">
        <f>'Reference Value Summary'!#REF!</f>
        <v>#REF!</v>
      </c>
      <c r="AD119" s="19" t="e">
        <f>'Reference Value Summary'!#REF!</f>
        <v>#REF!</v>
      </c>
      <c r="AE119" s="19" t="e">
        <f>'Reference Value Summary'!#REF!</f>
        <v>#REF!</v>
      </c>
      <c r="AF119" s="19" t="e">
        <f>'Reference Value Summary'!#REF!</f>
        <v>#REF!</v>
      </c>
      <c r="AG119" s="19" t="e">
        <f>'Reference Value Summary'!#REF!</f>
        <v>#REF!</v>
      </c>
      <c r="AH119" s="19" t="e">
        <f>'Reference Value Summary'!#REF!</f>
        <v>#REF!</v>
      </c>
      <c r="AI119" s="19" t="e">
        <f>'Reference Value Summary'!#REF!</f>
        <v>#REF!</v>
      </c>
      <c r="AJ119" s="19">
        <f>'Reference Value Summary'!$B$4</f>
        <v>0</v>
      </c>
      <c r="AK119" s="19">
        <f>'Reference Value Summary'!$B$5</f>
        <v>0</v>
      </c>
      <c r="AL119" s="19" t="str">
        <f>'Reference Value Summary'!$B$6</f>
        <v/>
      </c>
      <c r="AM119" s="24" t="s">
        <v>42</v>
      </c>
      <c r="AN119" s="24" t="s">
        <v>50</v>
      </c>
      <c r="AO119" s="24" t="s">
        <v>16</v>
      </c>
      <c r="AP119" s="19" t="e">
        <f>'(C) Comparison to Reference'!#REF!</f>
        <v>#REF!</v>
      </c>
      <c r="AQ119" s="19" t="e">
        <f>'(C) Comparison to Reference'!#REF!</f>
        <v>#REF!</v>
      </c>
      <c r="AR119" s="19" t="e">
        <f>'(C) Comparison to Reference'!#REF!</f>
        <v>#REF!</v>
      </c>
      <c r="AS119" s="19" t="e">
        <f>'(C) Comparison to Reference'!#REF!</f>
        <v>#REF!</v>
      </c>
      <c r="AT119" s="19" t="e">
        <f>'(C) Comparison to Reference'!#REF!</f>
        <v>#REF!</v>
      </c>
      <c r="AU119" s="19" t="e">
        <f>'(C) Comparison to Reference'!#REF!</f>
        <v>#REF!</v>
      </c>
      <c r="AV119" s="19" t="e">
        <f>#REF!</f>
        <v>#REF!</v>
      </c>
      <c r="AW119" s="19" t="e">
        <f>#REF!</f>
        <v>#REF!</v>
      </c>
      <c r="AX119" s="19" t="e">
        <f>#REF!</f>
        <v>#REF!</v>
      </c>
      <c r="AY119" s="19" t="e">
        <f>#REF!</f>
        <v>#REF!</v>
      </c>
      <c r="AZ119" s="19" t="e">
        <f>#REF!</f>
        <v>#REF!</v>
      </c>
      <c r="BA119" s="19" t="e">
        <f>VLOOKUP(AP119,Database!$G$2:$H$139,2,FALSE)</f>
        <v>#REF!</v>
      </c>
    </row>
    <row r="120" spans="1:53" x14ac:dyDescent="0.25">
      <c r="A120" s="19" t="e">
        <f t="shared" si="1"/>
        <v>#REF!</v>
      </c>
      <c r="B120" s="19" t="e">
        <f>#REF!</f>
        <v>#REF!</v>
      </c>
      <c r="C120" s="19" t="e">
        <f>#REF!</f>
        <v>#REF!</v>
      </c>
      <c r="D120" s="19" t="e">
        <f>#REF!</f>
        <v>#REF!</v>
      </c>
      <c r="E120" s="114" t="e">
        <f>#REF!</f>
        <v>#REF!</v>
      </c>
      <c r="F120" s="19" t="e">
        <f>#REF!</f>
        <v>#REF!</v>
      </c>
      <c r="G120" s="19" t="e">
        <f>#REF!</f>
        <v>#REF!</v>
      </c>
      <c r="H120" s="19" t="e">
        <f>#REF!</f>
        <v>#REF!</v>
      </c>
      <c r="I120" s="19" t="e">
        <f>#REF!</f>
        <v>#REF!</v>
      </c>
      <c r="J120" s="19" t="e">
        <f>#REF!</f>
        <v>#REF!</v>
      </c>
      <c r="K120" s="19" t="e">
        <f>#REF!</f>
        <v>#REF!</v>
      </c>
      <c r="L120" s="19" t="e">
        <f>#REF!</f>
        <v>#REF!</v>
      </c>
      <c r="M120" s="19" t="e">
        <f>#REF!</f>
        <v>#REF!</v>
      </c>
      <c r="N120" s="19" t="e">
        <f>#REF!</f>
        <v>#REF!</v>
      </c>
      <c r="O120" s="19" t="e">
        <f>#REF!</f>
        <v>#REF!</v>
      </c>
      <c r="P120" s="19" t="e">
        <f>#REF!</f>
        <v>#REF!</v>
      </c>
      <c r="Q120" s="19" t="e">
        <f>#REF!</f>
        <v>#REF!</v>
      </c>
      <c r="R120" s="19" t="e">
        <f>#REF!</f>
        <v>#REF!</v>
      </c>
      <c r="S120" s="19" t="e">
        <f>#REF!</f>
        <v>#REF!</v>
      </c>
      <c r="T120" s="19" t="e">
        <f>#REF!</f>
        <v>#REF!</v>
      </c>
      <c r="U120" s="19" t="e">
        <f>#REF!</f>
        <v>#REF!</v>
      </c>
      <c r="V120" s="19" t="e">
        <f>#REF!</f>
        <v>#REF!</v>
      </c>
      <c r="W120" s="19" t="e">
        <f>#REF!</f>
        <v>#REF!</v>
      </c>
      <c r="X120" s="19" t="e">
        <f>#REF!</f>
        <v>#REF!</v>
      </c>
      <c r="Y120" s="19" t="e">
        <f>#REF!</f>
        <v>#REF!</v>
      </c>
      <c r="Z120" s="19" t="e">
        <f>#REF!</f>
        <v>#REF!</v>
      </c>
      <c r="AA120" s="19" t="e">
        <f>#REF!</f>
        <v>#REF!</v>
      </c>
      <c r="AB120" s="19" t="e">
        <f>#REF!</f>
        <v>#REF!</v>
      </c>
      <c r="AC120" s="19" t="e">
        <f>'Reference Value Summary'!#REF!</f>
        <v>#REF!</v>
      </c>
      <c r="AD120" s="19" t="e">
        <f>'Reference Value Summary'!#REF!</f>
        <v>#REF!</v>
      </c>
      <c r="AE120" s="19" t="e">
        <f>'Reference Value Summary'!#REF!</f>
        <v>#REF!</v>
      </c>
      <c r="AF120" s="19" t="e">
        <f>'Reference Value Summary'!#REF!</f>
        <v>#REF!</v>
      </c>
      <c r="AG120" s="19" t="e">
        <f>'Reference Value Summary'!#REF!</f>
        <v>#REF!</v>
      </c>
      <c r="AH120" s="19" t="e">
        <f>'Reference Value Summary'!#REF!</f>
        <v>#REF!</v>
      </c>
      <c r="AI120" s="19" t="e">
        <f>'Reference Value Summary'!#REF!</f>
        <v>#REF!</v>
      </c>
      <c r="AJ120" s="19">
        <f>'Reference Value Summary'!$B$4</f>
        <v>0</v>
      </c>
      <c r="AK120" s="19">
        <f>'Reference Value Summary'!$B$5</f>
        <v>0</v>
      </c>
      <c r="AL120" s="19" t="str">
        <f>'Reference Value Summary'!$B$6</f>
        <v/>
      </c>
      <c r="AM120" s="24" t="s">
        <v>42</v>
      </c>
      <c r="AN120" s="24" t="s">
        <v>47</v>
      </c>
      <c r="AO120" s="24" t="s">
        <v>49</v>
      </c>
      <c r="AP120" s="19" t="e">
        <f>'(C) Comparison to Reference'!#REF!</f>
        <v>#REF!</v>
      </c>
      <c r="AQ120" s="19" t="e">
        <f>'(C) Comparison to Reference'!#REF!</f>
        <v>#REF!</v>
      </c>
      <c r="AR120" s="19" t="e">
        <f>'(C) Comparison to Reference'!#REF!</f>
        <v>#REF!</v>
      </c>
      <c r="AS120" s="19" t="e">
        <f>'(C) Comparison to Reference'!#REF!</f>
        <v>#REF!</v>
      </c>
      <c r="AT120" s="19" t="e">
        <f>'(C) Comparison to Reference'!#REF!</f>
        <v>#REF!</v>
      </c>
      <c r="AU120" s="19" t="e">
        <f>'(C) Comparison to Reference'!#REF!</f>
        <v>#REF!</v>
      </c>
      <c r="AV120" s="19" t="e">
        <f>#REF!</f>
        <v>#REF!</v>
      </c>
      <c r="AW120" s="19" t="e">
        <f>#REF!</f>
        <v>#REF!</v>
      </c>
      <c r="AX120" s="19" t="e">
        <f>#REF!</f>
        <v>#REF!</v>
      </c>
      <c r="AY120" s="19" t="e">
        <f>#REF!</f>
        <v>#REF!</v>
      </c>
      <c r="AZ120" s="19" t="e">
        <f>#REF!</f>
        <v>#REF!</v>
      </c>
      <c r="BA120" s="19" t="e">
        <f>VLOOKUP(AP120,Database!$G$2:$H$139,2,FALSE)</f>
        <v>#REF!</v>
      </c>
    </row>
    <row r="121" spans="1:53" x14ac:dyDescent="0.25">
      <c r="A121" s="19" t="e">
        <f t="shared" si="1"/>
        <v>#REF!</v>
      </c>
      <c r="B121" s="19" t="e">
        <f>#REF!</f>
        <v>#REF!</v>
      </c>
      <c r="C121" s="19" t="e">
        <f>#REF!</f>
        <v>#REF!</v>
      </c>
      <c r="D121" s="19" t="e">
        <f>#REF!</f>
        <v>#REF!</v>
      </c>
      <c r="E121" s="114" t="e">
        <f>#REF!</f>
        <v>#REF!</v>
      </c>
      <c r="F121" s="19" t="e">
        <f>#REF!</f>
        <v>#REF!</v>
      </c>
      <c r="G121" s="19" t="e">
        <f>#REF!</f>
        <v>#REF!</v>
      </c>
      <c r="H121" s="19" t="e">
        <f>#REF!</f>
        <v>#REF!</v>
      </c>
      <c r="I121" s="19" t="e">
        <f>#REF!</f>
        <v>#REF!</v>
      </c>
      <c r="J121" s="19" t="e">
        <f>#REF!</f>
        <v>#REF!</v>
      </c>
      <c r="K121" s="19" t="e">
        <f>#REF!</f>
        <v>#REF!</v>
      </c>
      <c r="L121" s="19" t="e">
        <f>#REF!</f>
        <v>#REF!</v>
      </c>
      <c r="M121" s="19" t="e">
        <f>#REF!</f>
        <v>#REF!</v>
      </c>
      <c r="N121" s="19" t="e">
        <f>#REF!</f>
        <v>#REF!</v>
      </c>
      <c r="O121" s="19" t="e">
        <f>#REF!</f>
        <v>#REF!</v>
      </c>
      <c r="P121" s="19" t="e">
        <f>#REF!</f>
        <v>#REF!</v>
      </c>
      <c r="Q121" s="19" t="e">
        <f>#REF!</f>
        <v>#REF!</v>
      </c>
      <c r="R121" s="19" t="e">
        <f>#REF!</f>
        <v>#REF!</v>
      </c>
      <c r="S121" s="19" t="e">
        <f>#REF!</f>
        <v>#REF!</v>
      </c>
      <c r="T121" s="19" t="e">
        <f>#REF!</f>
        <v>#REF!</v>
      </c>
      <c r="U121" s="19" t="e">
        <f>#REF!</f>
        <v>#REF!</v>
      </c>
      <c r="V121" s="19" t="e">
        <f>#REF!</f>
        <v>#REF!</v>
      </c>
      <c r="W121" s="19" t="e">
        <f>#REF!</f>
        <v>#REF!</v>
      </c>
      <c r="X121" s="19" t="e">
        <f>#REF!</f>
        <v>#REF!</v>
      </c>
      <c r="Y121" s="19" t="e">
        <f>#REF!</f>
        <v>#REF!</v>
      </c>
      <c r="Z121" s="19" t="e">
        <f>#REF!</f>
        <v>#REF!</v>
      </c>
      <c r="AA121" s="19" t="e">
        <f>#REF!</f>
        <v>#REF!</v>
      </c>
      <c r="AB121" s="19" t="e">
        <f>#REF!</f>
        <v>#REF!</v>
      </c>
      <c r="AC121" s="19" t="e">
        <f>'Reference Value Summary'!#REF!</f>
        <v>#REF!</v>
      </c>
      <c r="AD121" s="19" t="e">
        <f>'Reference Value Summary'!#REF!</f>
        <v>#REF!</v>
      </c>
      <c r="AE121" s="19" t="e">
        <f>'Reference Value Summary'!#REF!</f>
        <v>#REF!</v>
      </c>
      <c r="AF121" s="19" t="e">
        <f>'Reference Value Summary'!#REF!</f>
        <v>#REF!</v>
      </c>
      <c r="AG121" s="19" t="e">
        <f>'Reference Value Summary'!#REF!</f>
        <v>#REF!</v>
      </c>
      <c r="AH121" s="19" t="e">
        <f>'Reference Value Summary'!#REF!</f>
        <v>#REF!</v>
      </c>
      <c r="AI121" s="19" t="e">
        <f>'Reference Value Summary'!#REF!</f>
        <v>#REF!</v>
      </c>
      <c r="AJ121" s="19">
        <f>'Reference Value Summary'!$B$4</f>
        <v>0</v>
      </c>
      <c r="AK121" s="19">
        <f>'Reference Value Summary'!$B$5</f>
        <v>0</v>
      </c>
      <c r="AL121" s="19" t="str">
        <f>'Reference Value Summary'!$B$6</f>
        <v/>
      </c>
      <c r="AM121" s="24" t="s">
        <v>42</v>
      </c>
      <c r="AN121" s="24" t="s">
        <v>47</v>
      </c>
      <c r="AO121" s="24" t="s">
        <v>48</v>
      </c>
      <c r="AP121" s="19" t="e">
        <f>'(C) Comparison to Reference'!#REF!</f>
        <v>#REF!</v>
      </c>
      <c r="AQ121" s="19" t="e">
        <f>'(C) Comparison to Reference'!#REF!</f>
        <v>#REF!</v>
      </c>
      <c r="AR121" s="19" t="e">
        <f>'(C) Comparison to Reference'!#REF!</f>
        <v>#REF!</v>
      </c>
      <c r="AS121" s="19" t="e">
        <f>'(C) Comparison to Reference'!#REF!</f>
        <v>#REF!</v>
      </c>
      <c r="AT121" s="19" t="e">
        <f>'(C) Comparison to Reference'!#REF!</f>
        <v>#REF!</v>
      </c>
      <c r="AU121" s="19" t="e">
        <f>'(C) Comparison to Reference'!#REF!</f>
        <v>#REF!</v>
      </c>
      <c r="AV121" s="19" t="e">
        <f>#REF!</f>
        <v>#REF!</v>
      </c>
      <c r="AW121" s="19" t="e">
        <f>#REF!</f>
        <v>#REF!</v>
      </c>
      <c r="AX121" s="19" t="e">
        <f>#REF!</f>
        <v>#REF!</v>
      </c>
      <c r="AY121" s="19" t="e">
        <f>#REF!</f>
        <v>#REF!</v>
      </c>
      <c r="AZ121" s="19" t="e">
        <f>#REF!</f>
        <v>#REF!</v>
      </c>
      <c r="BA121" s="19" t="e">
        <f>VLOOKUP(AP121,Database!$G$2:$H$139,2,FALSE)</f>
        <v>#REF!</v>
      </c>
    </row>
    <row r="122" spans="1:53" x14ac:dyDescent="0.25">
      <c r="A122" s="19" t="e">
        <f t="shared" si="1"/>
        <v>#REF!</v>
      </c>
      <c r="B122" s="19" t="e">
        <f>#REF!</f>
        <v>#REF!</v>
      </c>
      <c r="C122" s="19" t="e">
        <f>#REF!</f>
        <v>#REF!</v>
      </c>
      <c r="D122" s="19" t="e">
        <f>#REF!</f>
        <v>#REF!</v>
      </c>
      <c r="E122" s="114" t="e">
        <f>#REF!</f>
        <v>#REF!</v>
      </c>
      <c r="F122" s="19" t="e">
        <f>#REF!</f>
        <v>#REF!</v>
      </c>
      <c r="G122" s="19" t="e">
        <f>#REF!</f>
        <v>#REF!</v>
      </c>
      <c r="H122" s="19" t="e">
        <f>#REF!</f>
        <v>#REF!</v>
      </c>
      <c r="I122" s="19" t="e">
        <f>#REF!</f>
        <v>#REF!</v>
      </c>
      <c r="J122" s="19" t="e">
        <f>#REF!</f>
        <v>#REF!</v>
      </c>
      <c r="K122" s="19" t="e">
        <f>#REF!</f>
        <v>#REF!</v>
      </c>
      <c r="L122" s="19" t="e">
        <f>#REF!</f>
        <v>#REF!</v>
      </c>
      <c r="M122" s="19" t="e">
        <f>#REF!</f>
        <v>#REF!</v>
      </c>
      <c r="N122" s="19" t="e">
        <f>#REF!</f>
        <v>#REF!</v>
      </c>
      <c r="O122" s="19" t="e">
        <f>#REF!</f>
        <v>#REF!</v>
      </c>
      <c r="P122" s="19" t="e">
        <f>#REF!</f>
        <v>#REF!</v>
      </c>
      <c r="Q122" s="19" t="e">
        <f>#REF!</f>
        <v>#REF!</v>
      </c>
      <c r="R122" s="19" t="e">
        <f>#REF!</f>
        <v>#REF!</v>
      </c>
      <c r="S122" s="19" t="e">
        <f>#REF!</f>
        <v>#REF!</v>
      </c>
      <c r="T122" s="19" t="e">
        <f>#REF!</f>
        <v>#REF!</v>
      </c>
      <c r="U122" s="19" t="e">
        <f>#REF!</f>
        <v>#REF!</v>
      </c>
      <c r="V122" s="19" t="e">
        <f>#REF!</f>
        <v>#REF!</v>
      </c>
      <c r="W122" s="19" t="e">
        <f>#REF!</f>
        <v>#REF!</v>
      </c>
      <c r="X122" s="19" t="e">
        <f>#REF!</f>
        <v>#REF!</v>
      </c>
      <c r="Y122" s="19" t="e">
        <f>#REF!</f>
        <v>#REF!</v>
      </c>
      <c r="Z122" s="19" t="e">
        <f>#REF!</f>
        <v>#REF!</v>
      </c>
      <c r="AA122" s="19" t="e">
        <f>#REF!</f>
        <v>#REF!</v>
      </c>
      <c r="AB122" s="19" t="e">
        <f>#REF!</f>
        <v>#REF!</v>
      </c>
      <c r="AC122" s="19" t="e">
        <f>'Reference Value Summary'!#REF!</f>
        <v>#REF!</v>
      </c>
      <c r="AD122" s="19" t="e">
        <f>'Reference Value Summary'!#REF!</f>
        <v>#REF!</v>
      </c>
      <c r="AE122" s="19" t="e">
        <f>'Reference Value Summary'!#REF!</f>
        <v>#REF!</v>
      </c>
      <c r="AF122" s="19" t="e">
        <f>'Reference Value Summary'!#REF!</f>
        <v>#REF!</v>
      </c>
      <c r="AG122" s="19" t="e">
        <f>'Reference Value Summary'!#REF!</f>
        <v>#REF!</v>
      </c>
      <c r="AH122" s="19" t="e">
        <f>'Reference Value Summary'!#REF!</f>
        <v>#REF!</v>
      </c>
      <c r="AI122" s="19" t="e">
        <f>'Reference Value Summary'!#REF!</f>
        <v>#REF!</v>
      </c>
      <c r="AJ122" s="19">
        <f>'Reference Value Summary'!$B$4</f>
        <v>0</v>
      </c>
      <c r="AK122" s="19">
        <f>'Reference Value Summary'!$B$5</f>
        <v>0</v>
      </c>
      <c r="AL122" s="19" t="str">
        <f>'Reference Value Summary'!$B$6</f>
        <v/>
      </c>
      <c r="AM122" s="24" t="s">
        <v>42</v>
      </c>
      <c r="AN122" s="24" t="s">
        <v>45</v>
      </c>
      <c r="AO122" s="24" t="s">
        <v>246</v>
      </c>
      <c r="AP122" s="19" t="e">
        <f>'(C) Comparison to Reference'!#REF!</f>
        <v>#REF!</v>
      </c>
      <c r="AQ122" s="19" t="e">
        <f>'(C) Comparison to Reference'!#REF!</f>
        <v>#REF!</v>
      </c>
      <c r="AR122" s="19" t="e">
        <f>'(C) Comparison to Reference'!#REF!</f>
        <v>#REF!</v>
      </c>
      <c r="AS122" s="19" t="e">
        <f>'(C) Comparison to Reference'!#REF!</f>
        <v>#REF!</v>
      </c>
      <c r="AT122" s="19" t="e">
        <f>'(C) Comparison to Reference'!#REF!</f>
        <v>#REF!</v>
      </c>
      <c r="AU122" s="19" t="e">
        <f>'(C) Comparison to Reference'!#REF!</f>
        <v>#REF!</v>
      </c>
      <c r="AV122" s="19" t="e">
        <f>#REF!</f>
        <v>#REF!</v>
      </c>
      <c r="AW122" s="19" t="e">
        <f>#REF!</f>
        <v>#REF!</v>
      </c>
      <c r="AX122" s="19" t="e">
        <f>#REF!</f>
        <v>#REF!</v>
      </c>
      <c r="AY122" s="19" t="e">
        <f>#REF!</f>
        <v>#REF!</v>
      </c>
      <c r="AZ122" s="19" t="e">
        <f>#REF!</f>
        <v>#REF!</v>
      </c>
      <c r="BA122" s="19" t="e">
        <f>VLOOKUP(AP122,Database!$G$2:$H$139,2,FALSE)</f>
        <v>#REF!</v>
      </c>
    </row>
    <row r="123" spans="1:53" x14ac:dyDescent="0.25">
      <c r="A123" s="19" t="e">
        <f t="shared" si="1"/>
        <v>#REF!</v>
      </c>
      <c r="B123" s="19" t="e">
        <f>#REF!</f>
        <v>#REF!</v>
      </c>
      <c r="C123" s="19" t="e">
        <f>#REF!</f>
        <v>#REF!</v>
      </c>
      <c r="D123" s="19" t="e">
        <f>#REF!</f>
        <v>#REF!</v>
      </c>
      <c r="E123" s="114" t="e">
        <f>#REF!</f>
        <v>#REF!</v>
      </c>
      <c r="F123" s="19" t="e">
        <f>#REF!</f>
        <v>#REF!</v>
      </c>
      <c r="G123" s="19" t="e">
        <f>#REF!</f>
        <v>#REF!</v>
      </c>
      <c r="H123" s="19" t="e">
        <f>#REF!</f>
        <v>#REF!</v>
      </c>
      <c r="I123" s="19" t="e">
        <f>#REF!</f>
        <v>#REF!</v>
      </c>
      <c r="J123" s="19" t="e">
        <f>#REF!</f>
        <v>#REF!</v>
      </c>
      <c r="K123" s="19" t="e">
        <f>#REF!</f>
        <v>#REF!</v>
      </c>
      <c r="L123" s="19" t="e">
        <f>#REF!</f>
        <v>#REF!</v>
      </c>
      <c r="M123" s="19" t="e">
        <f>#REF!</f>
        <v>#REF!</v>
      </c>
      <c r="N123" s="19" t="e">
        <f>#REF!</f>
        <v>#REF!</v>
      </c>
      <c r="O123" s="19" t="e">
        <f>#REF!</f>
        <v>#REF!</v>
      </c>
      <c r="P123" s="19" t="e">
        <f>#REF!</f>
        <v>#REF!</v>
      </c>
      <c r="Q123" s="19" t="e">
        <f>#REF!</f>
        <v>#REF!</v>
      </c>
      <c r="R123" s="19" t="e">
        <f>#REF!</f>
        <v>#REF!</v>
      </c>
      <c r="S123" s="19" t="e">
        <f>#REF!</f>
        <v>#REF!</v>
      </c>
      <c r="T123" s="19" t="e">
        <f>#REF!</f>
        <v>#REF!</v>
      </c>
      <c r="U123" s="19" t="e">
        <f>#REF!</f>
        <v>#REF!</v>
      </c>
      <c r="V123" s="19" t="e">
        <f>#REF!</f>
        <v>#REF!</v>
      </c>
      <c r="W123" s="19" t="e">
        <f>#REF!</f>
        <v>#REF!</v>
      </c>
      <c r="X123" s="19" t="e">
        <f>#REF!</f>
        <v>#REF!</v>
      </c>
      <c r="Y123" s="19" t="e">
        <f>#REF!</f>
        <v>#REF!</v>
      </c>
      <c r="Z123" s="19" t="e">
        <f>#REF!</f>
        <v>#REF!</v>
      </c>
      <c r="AA123" s="19" t="e">
        <f>#REF!</f>
        <v>#REF!</v>
      </c>
      <c r="AB123" s="19" t="e">
        <f>#REF!</f>
        <v>#REF!</v>
      </c>
      <c r="AC123" s="19" t="e">
        <f>'Reference Value Summary'!#REF!</f>
        <v>#REF!</v>
      </c>
      <c r="AD123" s="19" t="e">
        <f>'Reference Value Summary'!#REF!</f>
        <v>#REF!</v>
      </c>
      <c r="AE123" s="19" t="e">
        <f>'Reference Value Summary'!#REF!</f>
        <v>#REF!</v>
      </c>
      <c r="AF123" s="19" t="e">
        <f>'Reference Value Summary'!#REF!</f>
        <v>#REF!</v>
      </c>
      <c r="AG123" s="19" t="e">
        <f>'Reference Value Summary'!#REF!</f>
        <v>#REF!</v>
      </c>
      <c r="AH123" s="19" t="e">
        <f>'Reference Value Summary'!#REF!</f>
        <v>#REF!</v>
      </c>
      <c r="AI123" s="19" t="e">
        <f>'Reference Value Summary'!#REF!</f>
        <v>#REF!</v>
      </c>
      <c r="AJ123" s="19">
        <f>'Reference Value Summary'!$B$4</f>
        <v>0</v>
      </c>
      <c r="AK123" s="19">
        <f>'Reference Value Summary'!$B$5</f>
        <v>0</v>
      </c>
      <c r="AL123" s="19" t="str">
        <f>'Reference Value Summary'!$B$6</f>
        <v/>
      </c>
      <c r="AM123" s="24" t="s">
        <v>42</v>
      </c>
      <c r="AN123" s="24" t="s">
        <v>54</v>
      </c>
      <c r="AO123" s="24" t="s">
        <v>313</v>
      </c>
      <c r="AP123" s="19" t="e">
        <f>'(C) Comparison to Reference'!#REF!</f>
        <v>#REF!</v>
      </c>
      <c r="AQ123" s="19" t="e">
        <f>'(C) Comparison to Reference'!#REF!</f>
        <v>#REF!</v>
      </c>
      <c r="AR123" s="19" t="e">
        <f>'(C) Comparison to Reference'!#REF!</f>
        <v>#REF!</v>
      </c>
      <c r="AS123" s="19" t="e">
        <f>'(C) Comparison to Reference'!#REF!</f>
        <v>#REF!</v>
      </c>
      <c r="AT123" s="19" t="e">
        <f>'(C) Comparison to Reference'!#REF!</f>
        <v>#REF!</v>
      </c>
      <c r="AU123" s="19" t="e">
        <f>'(C) Comparison to Reference'!#REF!</f>
        <v>#REF!</v>
      </c>
      <c r="AV123" s="19" t="e">
        <f>#REF!</f>
        <v>#REF!</v>
      </c>
      <c r="AW123" s="19" t="e">
        <f>#REF!</f>
        <v>#REF!</v>
      </c>
      <c r="AX123" s="19" t="e">
        <f>#REF!</f>
        <v>#REF!</v>
      </c>
      <c r="AY123" s="19" t="e">
        <f>#REF!</f>
        <v>#REF!</v>
      </c>
      <c r="AZ123" s="19" t="e">
        <f>#REF!</f>
        <v>#REF!</v>
      </c>
      <c r="BA123" s="19" t="e">
        <f>VLOOKUP(AP123,Database!$G$2:$H$139,2,FALSE)</f>
        <v>#REF!</v>
      </c>
    </row>
    <row r="124" spans="1:53" x14ac:dyDescent="0.25">
      <c r="A124" s="19" t="e">
        <f t="shared" si="1"/>
        <v>#REF!</v>
      </c>
      <c r="B124" s="19" t="e">
        <f>#REF!</f>
        <v>#REF!</v>
      </c>
      <c r="C124" s="19" t="e">
        <f>#REF!</f>
        <v>#REF!</v>
      </c>
      <c r="D124" s="19" t="e">
        <f>#REF!</f>
        <v>#REF!</v>
      </c>
      <c r="E124" s="114" t="e">
        <f>#REF!</f>
        <v>#REF!</v>
      </c>
      <c r="F124" s="19" t="e">
        <f>#REF!</f>
        <v>#REF!</v>
      </c>
      <c r="G124" s="19" t="e">
        <f>#REF!</f>
        <v>#REF!</v>
      </c>
      <c r="H124" s="19" t="e">
        <f>#REF!</f>
        <v>#REF!</v>
      </c>
      <c r="I124" s="19" t="e">
        <f>#REF!</f>
        <v>#REF!</v>
      </c>
      <c r="J124" s="19" t="e">
        <f>#REF!</f>
        <v>#REF!</v>
      </c>
      <c r="K124" s="19" t="e">
        <f>#REF!</f>
        <v>#REF!</v>
      </c>
      <c r="L124" s="19" t="e">
        <f>#REF!</f>
        <v>#REF!</v>
      </c>
      <c r="M124" s="19" t="e">
        <f>#REF!</f>
        <v>#REF!</v>
      </c>
      <c r="N124" s="19" t="e">
        <f>#REF!</f>
        <v>#REF!</v>
      </c>
      <c r="O124" s="19" t="e">
        <f>#REF!</f>
        <v>#REF!</v>
      </c>
      <c r="P124" s="19" t="e">
        <f>#REF!</f>
        <v>#REF!</v>
      </c>
      <c r="Q124" s="19" t="e">
        <f>#REF!</f>
        <v>#REF!</v>
      </c>
      <c r="R124" s="19" t="e">
        <f>#REF!</f>
        <v>#REF!</v>
      </c>
      <c r="S124" s="19" t="e">
        <f>#REF!</f>
        <v>#REF!</v>
      </c>
      <c r="T124" s="19" t="e">
        <f>#REF!</f>
        <v>#REF!</v>
      </c>
      <c r="U124" s="19" t="e">
        <f>#REF!</f>
        <v>#REF!</v>
      </c>
      <c r="V124" s="19" t="e">
        <f>#REF!</f>
        <v>#REF!</v>
      </c>
      <c r="W124" s="19" t="e">
        <f>#REF!</f>
        <v>#REF!</v>
      </c>
      <c r="X124" s="19" t="e">
        <f>#REF!</f>
        <v>#REF!</v>
      </c>
      <c r="Y124" s="19" t="e">
        <f>#REF!</f>
        <v>#REF!</v>
      </c>
      <c r="Z124" s="19" t="e">
        <f>#REF!</f>
        <v>#REF!</v>
      </c>
      <c r="AA124" s="19" t="e">
        <f>#REF!</f>
        <v>#REF!</v>
      </c>
      <c r="AB124" s="19" t="e">
        <f>#REF!</f>
        <v>#REF!</v>
      </c>
      <c r="AC124" s="19" t="e">
        <f>'Reference Value Summary'!#REF!</f>
        <v>#REF!</v>
      </c>
      <c r="AD124" s="19" t="e">
        <f>'Reference Value Summary'!#REF!</f>
        <v>#REF!</v>
      </c>
      <c r="AE124" s="19" t="e">
        <f>'Reference Value Summary'!#REF!</f>
        <v>#REF!</v>
      </c>
      <c r="AF124" s="19" t="e">
        <f>'Reference Value Summary'!#REF!</f>
        <v>#REF!</v>
      </c>
      <c r="AG124" s="19" t="e">
        <f>'Reference Value Summary'!#REF!</f>
        <v>#REF!</v>
      </c>
      <c r="AH124" s="19" t="e">
        <f>'Reference Value Summary'!#REF!</f>
        <v>#REF!</v>
      </c>
      <c r="AI124" s="19" t="e">
        <f>'Reference Value Summary'!#REF!</f>
        <v>#REF!</v>
      </c>
      <c r="AJ124" s="19">
        <f>'Reference Value Summary'!$B$4</f>
        <v>0</v>
      </c>
      <c r="AK124" s="19">
        <f>'Reference Value Summary'!$B$5</f>
        <v>0</v>
      </c>
      <c r="AL124" s="19" t="str">
        <f>'Reference Value Summary'!$B$6</f>
        <v/>
      </c>
      <c r="AM124" s="24" t="s">
        <v>42</v>
      </c>
      <c r="AN124" s="24" t="s">
        <v>314</v>
      </c>
      <c r="AO124" s="24" t="s">
        <v>323</v>
      </c>
      <c r="AP124" s="19" t="e">
        <f>'(C) Comparison to Reference'!#REF!</f>
        <v>#REF!</v>
      </c>
      <c r="AQ124" s="19" t="e">
        <f>'(C) Comparison to Reference'!#REF!</f>
        <v>#REF!</v>
      </c>
      <c r="AR124" s="19" t="e">
        <f>'(C) Comparison to Reference'!#REF!</f>
        <v>#REF!</v>
      </c>
      <c r="AS124" s="19" t="e">
        <f>'(C) Comparison to Reference'!#REF!</f>
        <v>#REF!</v>
      </c>
      <c r="AT124" s="19" t="e">
        <f>'(C) Comparison to Reference'!#REF!</f>
        <v>#REF!</v>
      </c>
      <c r="AU124" s="19" t="e">
        <f>'(C) Comparison to Reference'!#REF!</f>
        <v>#REF!</v>
      </c>
      <c r="AV124" s="19" t="e">
        <f>#REF!</f>
        <v>#REF!</v>
      </c>
      <c r="AW124" s="19" t="e">
        <f>#REF!</f>
        <v>#REF!</v>
      </c>
      <c r="AX124" s="19" t="e">
        <f>#REF!</f>
        <v>#REF!</v>
      </c>
      <c r="AY124" s="19" t="e">
        <f>#REF!</f>
        <v>#REF!</v>
      </c>
      <c r="AZ124" s="19" t="e">
        <f>#REF!</f>
        <v>#REF!</v>
      </c>
      <c r="BA124" s="19" t="e">
        <f>VLOOKUP(AP124,Database!$G$2:$H$139,2,FALSE)</f>
        <v>#REF!</v>
      </c>
    </row>
    <row r="125" spans="1:53" x14ac:dyDescent="0.25">
      <c r="A125" s="19" t="e">
        <f t="shared" si="1"/>
        <v>#REF!</v>
      </c>
      <c r="B125" s="19" t="e">
        <f>#REF!</f>
        <v>#REF!</v>
      </c>
      <c r="C125" s="19" t="e">
        <f>#REF!</f>
        <v>#REF!</v>
      </c>
      <c r="D125" s="19" t="e">
        <f>#REF!</f>
        <v>#REF!</v>
      </c>
      <c r="E125" s="114" t="e">
        <f>#REF!</f>
        <v>#REF!</v>
      </c>
      <c r="F125" s="19" t="e">
        <f>#REF!</f>
        <v>#REF!</v>
      </c>
      <c r="G125" s="19" t="e">
        <f>#REF!</f>
        <v>#REF!</v>
      </c>
      <c r="H125" s="19" t="e">
        <f>#REF!</f>
        <v>#REF!</v>
      </c>
      <c r="I125" s="19" t="e">
        <f>#REF!</f>
        <v>#REF!</v>
      </c>
      <c r="J125" s="19" t="e">
        <f>#REF!</f>
        <v>#REF!</v>
      </c>
      <c r="K125" s="19" t="e">
        <f>#REF!</f>
        <v>#REF!</v>
      </c>
      <c r="L125" s="19" t="e">
        <f>#REF!</f>
        <v>#REF!</v>
      </c>
      <c r="M125" s="19" t="e">
        <f>#REF!</f>
        <v>#REF!</v>
      </c>
      <c r="N125" s="19" t="e">
        <f>#REF!</f>
        <v>#REF!</v>
      </c>
      <c r="O125" s="19" t="e">
        <f>#REF!</f>
        <v>#REF!</v>
      </c>
      <c r="P125" s="19" t="e">
        <f>#REF!</f>
        <v>#REF!</v>
      </c>
      <c r="Q125" s="19" t="e">
        <f>#REF!</f>
        <v>#REF!</v>
      </c>
      <c r="R125" s="19" t="e">
        <f>#REF!</f>
        <v>#REF!</v>
      </c>
      <c r="S125" s="19" t="e">
        <f>#REF!</f>
        <v>#REF!</v>
      </c>
      <c r="T125" s="19" t="e">
        <f>#REF!</f>
        <v>#REF!</v>
      </c>
      <c r="U125" s="19" t="e">
        <f>#REF!</f>
        <v>#REF!</v>
      </c>
      <c r="V125" s="19" t="e">
        <f>#REF!</f>
        <v>#REF!</v>
      </c>
      <c r="W125" s="19" t="e">
        <f>#REF!</f>
        <v>#REF!</v>
      </c>
      <c r="X125" s="19" t="e">
        <f>#REF!</f>
        <v>#REF!</v>
      </c>
      <c r="Y125" s="19" t="e">
        <f>#REF!</f>
        <v>#REF!</v>
      </c>
      <c r="Z125" s="19" t="e">
        <f>#REF!</f>
        <v>#REF!</v>
      </c>
      <c r="AA125" s="19" t="e">
        <f>#REF!</f>
        <v>#REF!</v>
      </c>
      <c r="AB125" s="19" t="e">
        <f>#REF!</f>
        <v>#REF!</v>
      </c>
      <c r="AC125" s="19" t="e">
        <f>'Reference Value Summary'!#REF!</f>
        <v>#REF!</v>
      </c>
      <c r="AD125" s="19" t="e">
        <f>'Reference Value Summary'!#REF!</f>
        <v>#REF!</v>
      </c>
      <c r="AE125" s="19" t="e">
        <f>'Reference Value Summary'!#REF!</f>
        <v>#REF!</v>
      </c>
      <c r="AF125" s="19" t="e">
        <f>'Reference Value Summary'!#REF!</f>
        <v>#REF!</v>
      </c>
      <c r="AG125" s="19" t="e">
        <f>'Reference Value Summary'!#REF!</f>
        <v>#REF!</v>
      </c>
      <c r="AH125" s="19" t="e">
        <f>'Reference Value Summary'!#REF!</f>
        <v>#REF!</v>
      </c>
      <c r="AI125" s="19" t="e">
        <f>'Reference Value Summary'!#REF!</f>
        <v>#REF!</v>
      </c>
      <c r="AJ125" s="19">
        <f>'Reference Value Summary'!$B$4</f>
        <v>0</v>
      </c>
      <c r="AK125" s="19">
        <f>'Reference Value Summary'!$B$5</f>
        <v>0</v>
      </c>
      <c r="AL125" s="19" t="str">
        <f>'Reference Value Summary'!$B$6</f>
        <v/>
      </c>
      <c r="AM125" s="24" t="s">
        <v>42</v>
      </c>
      <c r="AN125" s="24" t="s">
        <v>315</v>
      </c>
      <c r="AO125" s="24" t="s">
        <v>322</v>
      </c>
      <c r="AP125" s="19" t="e">
        <f>'(C) Comparison to Reference'!#REF!</f>
        <v>#REF!</v>
      </c>
      <c r="AQ125" s="19" t="e">
        <f>'(C) Comparison to Reference'!#REF!</f>
        <v>#REF!</v>
      </c>
      <c r="AR125" s="19" t="e">
        <f>'(C) Comparison to Reference'!#REF!</f>
        <v>#REF!</v>
      </c>
      <c r="AS125" s="19" t="e">
        <f>'(C) Comparison to Reference'!#REF!</f>
        <v>#REF!</v>
      </c>
      <c r="AT125" s="19" t="e">
        <f>'(C) Comparison to Reference'!#REF!</f>
        <v>#REF!</v>
      </c>
      <c r="AU125" s="19" t="e">
        <f>'(C) Comparison to Reference'!#REF!</f>
        <v>#REF!</v>
      </c>
      <c r="AV125" s="19" t="e">
        <f>#REF!</f>
        <v>#REF!</v>
      </c>
      <c r="AW125" s="19" t="e">
        <f>#REF!</f>
        <v>#REF!</v>
      </c>
      <c r="AX125" s="19" t="e">
        <f>#REF!</f>
        <v>#REF!</v>
      </c>
      <c r="AY125" s="19" t="e">
        <f>#REF!</f>
        <v>#REF!</v>
      </c>
      <c r="AZ125" s="19" t="e">
        <f>#REF!</f>
        <v>#REF!</v>
      </c>
      <c r="BA125" s="19" t="e">
        <f>VLOOKUP(AP125,Database!$G$2:$H$139,2,FALSE)</f>
        <v>#REF!</v>
      </c>
    </row>
    <row r="126" spans="1:53" x14ac:dyDescent="0.25">
      <c r="A126" s="19" t="e">
        <f t="shared" si="1"/>
        <v>#REF!</v>
      </c>
      <c r="B126" s="19" t="e">
        <f>#REF!</f>
        <v>#REF!</v>
      </c>
      <c r="C126" s="19" t="e">
        <f>#REF!</f>
        <v>#REF!</v>
      </c>
      <c r="D126" s="19" t="e">
        <f>#REF!</f>
        <v>#REF!</v>
      </c>
      <c r="E126" s="114" t="e">
        <f>#REF!</f>
        <v>#REF!</v>
      </c>
      <c r="F126" s="19" t="e">
        <f>#REF!</f>
        <v>#REF!</v>
      </c>
      <c r="G126" s="19" t="e">
        <f>#REF!</f>
        <v>#REF!</v>
      </c>
      <c r="H126" s="19" t="e">
        <f>#REF!</f>
        <v>#REF!</v>
      </c>
      <c r="I126" s="19" t="e">
        <f>#REF!</f>
        <v>#REF!</v>
      </c>
      <c r="J126" s="19" t="e">
        <f>#REF!</f>
        <v>#REF!</v>
      </c>
      <c r="K126" s="19" t="e">
        <f>#REF!</f>
        <v>#REF!</v>
      </c>
      <c r="L126" s="19" t="e">
        <f>#REF!</f>
        <v>#REF!</v>
      </c>
      <c r="M126" s="19" t="e">
        <f>#REF!</f>
        <v>#REF!</v>
      </c>
      <c r="N126" s="19" t="e">
        <f>#REF!</f>
        <v>#REF!</v>
      </c>
      <c r="O126" s="19" t="e">
        <f>#REF!</f>
        <v>#REF!</v>
      </c>
      <c r="P126" s="19" t="e">
        <f>#REF!</f>
        <v>#REF!</v>
      </c>
      <c r="Q126" s="19" t="e">
        <f>#REF!</f>
        <v>#REF!</v>
      </c>
      <c r="R126" s="19" t="e">
        <f>#REF!</f>
        <v>#REF!</v>
      </c>
      <c r="S126" s="19" t="e">
        <f>#REF!</f>
        <v>#REF!</v>
      </c>
      <c r="T126" s="19" t="e">
        <f>#REF!</f>
        <v>#REF!</v>
      </c>
      <c r="U126" s="19" t="e">
        <f>#REF!</f>
        <v>#REF!</v>
      </c>
      <c r="V126" s="19" t="e">
        <f>#REF!</f>
        <v>#REF!</v>
      </c>
      <c r="W126" s="19" t="e">
        <f>#REF!</f>
        <v>#REF!</v>
      </c>
      <c r="X126" s="19" t="e">
        <f>#REF!</f>
        <v>#REF!</v>
      </c>
      <c r="Y126" s="19" t="e">
        <f>#REF!</f>
        <v>#REF!</v>
      </c>
      <c r="Z126" s="19" t="e">
        <f>#REF!</f>
        <v>#REF!</v>
      </c>
      <c r="AA126" s="19" t="e">
        <f>#REF!</f>
        <v>#REF!</v>
      </c>
      <c r="AB126" s="19" t="e">
        <f>#REF!</f>
        <v>#REF!</v>
      </c>
      <c r="AC126" s="19" t="e">
        <f>'Reference Value Summary'!#REF!</f>
        <v>#REF!</v>
      </c>
      <c r="AD126" s="19" t="e">
        <f>'Reference Value Summary'!#REF!</f>
        <v>#REF!</v>
      </c>
      <c r="AE126" s="19" t="e">
        <f>'Reference Value Summary'!#REF!</f>
        <v>#REF!</v>
      </c>
      <c r="AF126" s="19" t="e">
        <f>'Reference Value Summary'!#REF!</f>
        <v>#REF!</v>
      </c>
      <c r="AG126" s="19" t="e">
        <f>'Reference Value Summary'!#REF!</f>
        <v>#REF!</v>
      </c>
      <c r="AH126" s="19" t="e">
        <f>'Reference Value Summary'!#REF!</f>
        <v>#REF!</v>
      </c>
      <c r="AI126" s="19" t="e">
        <f>'Reference Value Summary'!#REF!</f>
        <v>#REF!</v>
      </c>
      <c r="AJ126" s="19">
        <f>'Reference Value Summary'!$B$4</f>
        <v>0</v>
      </c>
      <c r="AK126" s="19">
        <f>'Reference Value Summary'!$B$5</f>
        <v>0</v>
      </c>
      <c r="AL126" s="19" t="str">
        <f>'Reference Value Summary'!$B$6</f>
        <v/>
      </c>
      <c r="AM126" s="24" t="s">
        <v>42</v>
      </c>
      <c r="AN126" s="24" t="s">
        <v>315</v>
      </c>
      <c r="AO126" s="24" t="s">
        <v>333</v>
      </c>
      <c r="AP126" s="19" t="e">
        <f>'(C) Comparison to Reference'!#REF!</f>
        <v>#REF!</v>
      </c>
      <c r="AQ126" s="19" t="e">
        <f>'(C) Comparison to Reference'!#REF!</f>
        <v>#REF!</v>
      </c>
      <c r="AR126" s="19" t="e">
        <f>'(C) Comparison to Reference'!#REF!</f>
        <v>#REF!</v>
      </c>
      <c r="AS126" s="19" t="e">
        <f>'(C) Comparison to Reference'!#REF!</f>
        <v>#REF!</v>
      </c>
      <c r="AT126" s="19" t="e">
        <f>'(C) Comparison to Reference'!#REF!</f>
        <v>#REF!</v>
      </c>
      <c r="AU126" s="19" t="e">
        <f>'(C) Comparison to Reference'!#REF!</f>
        <v>#REF!</v>
      </c>
      <c r="AV126" s="19" t="e">
        <f>#REF!</f>
        <v>#REF!</v>
      </c>
      <c r="AW126" s="19" t="e">
        <f>#REF!</f>
        <v>#REF!</v>
      </c>
      <c r="AX126" s="19" t="e">
        <f>#REF!</f>
        <v>#REF!</v>
      </c>
      <c r="AY126" s="19" t="e">
        <f>#REF!</f>
        <v>#REF!</v>
      </c>
      <c r="AZ126" s="19" t="e">
        <f>#REF!</f>
        <v>#REF!</v>
      </c>
      <c r="BA126" s="19" t="e">
        <f>VLOOKUP(AP126,Database!$G$2:$H$139,2,FALSE)</f>
        <v>#REF!</v>
      </c>
    </row>
    <row r="127" spans="1:53" x14ac:dyDescent="0.25">
      <c r="A127" s="19" t="e">
        <f t="shared" si="1"/>
        <v>#REF!</v>
      </c>
      <c r="B127" s="19" t="e">
        <f>#REF!</f>
        <v>#REF!</v>
      </c>
      <c r="C127" s="19" t="e">
        <f>#REF!</f>
        <v>#REF!</v>
      </c>
      <c r="D127" s="19" t="e">
        <f>#REF!</f>
        <v>#REF!</v>
      </c>
      <c r="E127" s="114" t="e">
        <f>#REF!</f>
        <v>#REF!</v>
      </c>
      <c r="F127" s="19" t="e">
        <f>#REF!</f>
        <v>#REF!</v>
      </c>
      <c r="G127" s="19" t="e">
        <f>#REF!</f>
        <v>#REF!</v>
      </c>
      <c r="H127" s="19" t="e">
        <f>#REF!</f>
        <v>#REF!</v>
      </c>
      <c r="I127" s="19" t="e">
        <f>#REF!</f>
        <v>#REF!</v>
      </c>
      <c r="J127" s="19" t="e">
        <f>#REF!</f>
        <v>#REF!</v>
      </c>
      <c r="K127" s="19" t="e">
        <f>#REF!</f>
        <v>#REF!</v>
      </c>
      <c r="L127" s="19" t="e">
        <f>#REF!</f>
        <v>#REF!</v>
      </c>
      <c r="M127" s="19" t="e">
        <f>#REF!</f>
        <v>#REF!</v>
      </c>
      <c r="N127" s="19" t="e">
        <f>#REF!</f>
        <v>#REF!</v>
      </c>
      <c r="O127" s="19" t="e">
        <f>#REF!</f>
        <v>#REF!</v>
      </c>
      <c r="P127" s="19" t="e">
        <f>#REF!</f>
        <v>#REF!</v>
      </c>
      <c r="Q127" s="19" t="e">
        <f>#REF!</f>
        <v>#REF!</v>
      </c>
      <c r="R127" s="19" t="e">
        <f>#REF!</f>
        <v>#REF!</v>
      </c>
      <c r="S127" s="19" t="e">
        <f>#REF!</f>
        <v>#REF!</v>
      </c>
      <c r="T127" s="19" t="e">
        <f>#REF!</f>
        <v>#REF!</v>
      </c>
      <c r="U127" s="19" t="e">
        <f>#REF!</f>
        <v>#REF!</v>
      </c>
      <c r="V127" s="19" t="e">
        <f>#REF!</f>
        <v>#REF!</v>
      </c>
      <c r="W127" s="19" t="e">
        <f>#REF!</f>
        <v>#REF!</v>
      </c>
      <c r="X127" s="19" t="e">
        <f>#REF!</f>
        <v>#REF!</v>
      </c>
      <c r="Y127" s="19" t="e">
        <f>#REF!</f>
        <v>#REF!</v>
      </c>
      <c r="Z127" s="19" t="e">
        <f>#REF!</f>
        <v>#REF!</v>
      </c>
      <c r="AA127" s="19" t="e">
        <f>#REF!</f>
        <v>#REF!</v>
      </c>
      <c r="AB127" s="19" t="e">
        <f>#REF!</f>
        <v>#REF!</v>
      </c>
      <c r="AC127" s="19" t="e">
        <f>'Reference Value Summary'!#REF!</f>
        <v>#REF!</v>
      </c>
      <c r="AD127" s="19" t="e">
        <f>'Reference Value Summary'!#REF!</f>
        <v>#REF!</v>
      </c>
      <c r="AE127" s="19" t="e">
        <f>'Reference Value Summary'!#REF!</f>
        <v>#REF!</v>
      </c>
      <c r="AF127" s="19" t="e">
        <f>'Reference Value Summary'!#REF!</f>
        <v>#REF!</v>
      </c>
      <c r="AG127" s="19" t="e">
        <f>'Reference Value Summary'!#REF!</f>
        <v>#REF!</v>
      </c>
      <c r="AH127" s="19" t="e">
        <f>'Reference Value Summary'!#REF!</f>
        <v>#REF!</v>
      </c>
      <c r="AI127" s="19" t="e">
        <f>'Reference Value Summary'!#REF!</f>
        <v>#REF!</v>
      </c>
      <c r="AJ127" s="19">
        <f>'Reference Value Summary'!$B$4</f>
        <v>0</v>
      </c>
      <c r="AK127" s="19">
        <f>'Reference Value Summary'!$B$5</f>
        <v>0</v>
      </c>
      <c r="AL127" s="19" t="str">
        <f>'Reference Value Summary'!$B$6</f>
        <v/>
      </c>
      <c r="AM127" s="24" t="s">
        <v>42</v>
      </c>
      <c r="AN127" s="24" t="s">
        <v>315</v>
      </c>
      <c r="AO127" s="24" t="s">
        <v>334</v>
      </c>
      <c r="AP127" s="19" t="e">
        <f>'(C) Comparison to Reference'!#REF!</f>
        <v>#REF!</v>
      </c>
      <c r="AQ127" s="19" t="e">
        <f>'(C) Comparison to Reference'!#REF!</f>
        <v>#REF!</v>
      </c>
      <c r="AR127" s="19" t="e">
        <f>'(C) Comparison to Reference'!#REF!</f>
        <v>#REF!</v>
      </c>
      <c r="AS127" s="19" t="e">
        <f>'(C) Comparison to Reference'!#REF!</f>
        <v>#REF!</v>
      </c>
      <c r="AT127" s="19" t="e">
        <f>'(C) Comparison to Reference'!#REF!</f>
        <v>#REF!</v>
      </c>
      <c r="AU127" s="19" t="e">
        <f>'(C) Comparison to Reference'!#REF!</f>
        <v>#REF!</v>
      </c>
      <c r="AV127" s="19" t="e">
        <f>#REF!</f>
        <v>#REF!</v>
      </c>
      <c r="AW127" s="19" t="e">
        <f>#REF!</f>
        <v>#REF!</v>
      </c>
      <c r="AX127" s="19" t="e">
        <f>#REF!</f>
        <v>#REF!</v>
      </c>
      <c r="AY127" s="19" t="e">
        <f>#REF!</f>
        <v>#REF!</v>
      </c>
      <c r="AZ127" s="19" t="e">
        <f>#REF!</f>
        <v>#REF!</v>
      </c>
      <c r="BA127" s="19" t="e">
        <f>VLOOKUP(AP127,Database!$G$2:$H$139,2,FALSE)</f>
        <v>#REF!</v>
      </c>
    </row>
    <row r="128" spans="1:53" x14ac:dyDescent="0.25">
      <c r="A128" s="19" t="e">
        <f t="shared" si="1"/>
        <v>#REF!</v>
      </c>
      <c r="B128" s="19" t="e">
        <f>#REF!</f>
        <v>#REF!</v>
      </c>
      <c r="C128" s="19" t="e">
        <f>#REF!</f>
        <v>#REF!</v>
      </c>
      <c r="D128" s="19" t="e">
        <f>#REF!</f>
        <v>#REF!</v>
      </c>
      <c r="E128" s="114" t="e">
        <f>#REF!</f>
        <v>#REF!</v>
      </c>
      <c r="F128" s="19" t="e">
        <f>#REF!</f>
        <v>#REF!</v>
      </c>
      <c r="G128" s="19" t="e">
        <f>#REF!</f>
        <v>#REF!</v>
      </c>
      <c r="H128" s="19" t="e">
        <f>#REF!</f>
        <v>#REF!</v>
      </c>
      <c r="I128" s="19" t="e">
        <f>#REF!</f>
        <v>#REF!</v>
      </c>
      <c r="J128" s="19" t="e">
        <f>#REF!</f>
        <v>#REF!</v>
      </c>
      <c r="K128" s="19" t="e">
        <f>#REF!</f>
        <v>#REF!</v>
      </c>
      <c r="L128" s="19" t="e">
        <f>#REF!</f>
        <v>#REF!</v>
      </c>
      <c r="M128" s="19" t="e">
        <f>#REF!</f>
        <v>#REF!</v>
      </c>
      <c r="N128" s="19" t="e">
        <f>#REF!</f>
        <v>#REF!</v>
      </c>
      <c r="O128" s="19" t="e">
        <f>#REF!</f>
        <v>#REF!</v>
      </c>
      <c r="P128" s="19" t="e">
        <f>#REF!</f>
        <v>#REF!</v>
      </c>
      <c r="Q128" s="19" t="e">
        <f>#REF!</f>
        <v>#REF!</v>
      </c>
      <c r="R128" s="19" t="e">
        <f>#REF!</f>
        <v>#REF!</v>
      </c>
      <c r="S128" s="19" t="e">
        <f>#REF!</f>
        <v>#REF!</v>
      </c>
      <c r="T128" s="19" t="e">
        <f>#REF!</f>
        <v>#REF!</v>
      </c>
      <c r="U128" s="19" t="e">
        <f>#REF!</f>
        <v>#REF!</v>
      </c>
      <c r="V128" s="19" t="e">
        <f>#REF!</f>
        <v>#REF!</v>
      </c>
      <c r="W128" s="19" t="e">
        <f>#REF!</f>
        <v>#REF!</v>
      </c>
      <c r="X128" s="19" t="e">
        <f>#REF!</f>
        <v>#REF!</v>
      </c>
      <c r="Y128" s="19" t="e">
        <f>#REF!</f>
        <v>#REF!</v>
      </c>
      <c r="Z128" s="19" t="e">
        <f>#REF!</f>
        <v>#REF!</v>
      </c>
      <c r="AA128" s="19" t="e">
        <f>#REF!</f>
        <v>#REF!</v>
      </c>
      <c r="AB128" s="19" t="e">
        <f>#REF!</f>
        <v>#REF!</v>
      </c>
      <c r="AC128" s="19" t="e">
        <f>'Reference Value Summary'!#REF!</f>
        <v>#REF!</v>
      </c>
      <c r="AD128" s="19" t="e">
        <f>'Reference Value Summary'!#REF!</f>
        <v>#REF!</v>
      </c>
      <c r="AE128" s="19" t="e">
        <f>'Reference Value Summary'!#REF!</f>
        <v>#REF!</v>
      </c>
      <c r="AF128" s="19" t="e">
        <f>'Reference Value Summary'!#REF!</f>
        <v>#REF!</v>
      </c>
      <c r="AG128" s="19" t="e">
        <f>'Reference Value Summary'!#REF!</f>
        <v>#REF!</v>
      </c>
      <c r="AH128" s="19" t="e">
        <f>'Reference Value Summary'!#REF!</f>
        <v>#REF!</v>
      </c>
      <c r="AI128" s="19" t="e">
        <f>'Reference Value Summary'!#REF!</f>
        <v>#REF!</v>
      </c>
      <c r="AJ128" s="19">
        <f>'Reference Value Summary'!$B$4</f>
        <v>0</v>
      </c>
      <c r="AK128" s="19">
        <f>'Reference Value Summary'!$B$5</f>
        <v>0</v>
      </c>
      <c r="AL128" s="19" t="str">
        <f>'Reference Value Summary'!$B$6</f>
        <v/>
      </c>
      <c r="AM128" s="24" t="s">
        <v>42</v>
      </c>
      <c r="AN128" s="24" t="s">
        <v>345</v>
      </c>
      <c r="AO128" s="24" t="s">
        <v>324</v>
      </c>
      <c r="AP128" s="19" t="e">
        <f>'(C) Comparison to Reference'!#REF!</f>
        <v>#REF!</v>
      </c>
      <c r="AQ128" s="19" t="e">
        <f>'(C) Comparison to Reference'!#REF!</f>
        <v>#REF!</v>
      </c>
      <c r="AR128" s="19" t="e">
        <f>'(C) Comparison to Reference'!#REF!</f>
        <v>#REF!</v>
      </c>
      <c r="AS128" s="19" t="e">
        <f>'(C) Comparison to Reference'!#REF!</f>
        <v>#REF!</v>
      </c>
      <c r="AT128" s="19" t="e">
        <f>'(C) Comparison to Reference'!#REF!</f>
        <v>#REF!</v>
      </c>
      <c r="AU128" s="19" t="e">
        <f>'(C) Comparison to Reference'!#REF!</f>
        <v>#REF!</v>
      </c>
      <c r="AV128" s="19" t="e">
        <f>#REF!</f>
        <v>#REF!</v>
      </c>
      <c r="AW128" s="19" t="e">
        <f>#REF!</f>
        <v>#REF!</v>
      </c>
      <c r="AX128" s="19" t="e">
        <f>#REF!</f>
        <v>#REF!</v>
      </c>
      <c r="AY128" s="19" t="e">
        <f>#REF!</f>
        <v>#REF!</v>
      </c>
      <c r="AZ128" s="19" t="e">
        <f>#REF!</f>
        <v>#REF!</v>
      </c>
      <c r="BA128" s="19" t="e">
        <f>VLOOKUP(AP128,Database!$G$2:$H$139,2,FALSE)</f>
        <v>#REF!</v>
      </c>
    </row>
    <row r="129" spans="1:53" x14ac:dyDescent="0.25">
      <c r="A129" s="19" t="e">
        <f t="shared" si="1"/>
        <v>#REF!</v>
      </c>
      <c r="B129" s="19" t="e">
        <f>#REF!</f>
        <v>#REF!</v>
      </c>
      <c r="C129" s="19" t="e">
        <f>#REF!</f>
        <v>#REF!</v>
      </c>
      <c r="D129" s="19" t="e">
        <f>#REF!</f>
        <v>#REF!</v>
      </c>
      <c r="E129" s="114" t="e">
        <f>#REF!</f>
        <v>#REF!</v>
      </c>
      <c r="F129" s="19" t="e">
        <f>#REF!</f>
        <v>#REF!</v>
      </c>
      <c r="G129" s="19" t="e">
        <f>#REF!</f>
        <v>#REF!</v>
      </c>
      <c r="H129" s="19" t="e">
        <f>#REF!</f>
        <v>#REF!</v>
      </c>
      <c r="I129" s="19" t="e">
        <f>#REF!</f>
        <v>#REF!</v>
      </c>
      <c r="J129" s="19" t="e">
        <f>#REF!</f>
        <v>#REF!</v>
      </c>
      <c r="K129" s="19" t="e">
        <f>#REF!</f>
        <v>#REF!</v>
      </c>
      <c r="L129" s="19" t="e">
        <f>#REF!</f>
        <v>#REF!</v>
      </c>
      <c r="M129" s="19" t="e">
        <f>#REF!</f>
        <v>#REF!</v>
      </c>
      <c r="N129" s="19" t="e">
        <f>#REF!</f>
        <v>#REF!</v>
      </c>
      <c r="O129" s="19" t="e">
        <f>#REF!</f>
        <v>#REF!</v>
      </c>
      <c r="P129" s="19" t="e">
        <f>#REF!</f>
        <v>#REF!</v>
      </c>
      <c r="Q129" s="19" t="e">
        <f>#REF!</f>
        <v>#REF!</v>
      </c>
      <c r="R129" s="19" t="e">
        <f>#REF!</f>
        <v>#REF!</v>
      </c>
      <c r="S129" s="19" t="e">
        <f>#REF!</f>
        <v>#REF!</v>
      </c>
      <c r="T129" s="19" t="e">
        <f>#REF!</f>
        <v>#REF!</v>
      </c>
      <c r="U129" s="19" t="e">
        <f>#REF!</f>
        <v>#REF!</v>
      </c>
      <c r="V129" s="19" t="e">
        <f>#REF!</f>
        <v>#REF!</v>
      </c>
      <c r="W129" s="19" t="e">
        <f>#REF!</f>
        <v>#REF!</v>
      </c>
      <c r="X129" s="19" t="e">
        <f>#REF!</f>
        <v>#REF!</v>
      </c>
      <c r="Y129" s="19" t="e">
        <f>#REF!</f>
        <v>#REF!</v>
      </c>
      <c r="Z129" s="19" t="e">
        <f>#REF!</f>
        <v>#REF!</v>
      </c>
      <c r="AA129" s="19" t="e">
        <f>#REF!</f>
        <v>#REF!</v>
      </c>
      <c r="AB129" s="19" t="e">
        <f>#REF!</f>
        <v>#REF!</v>
      </c>
      <c r="AC129" s="19" t="e">
        <f>'Reference Value Summary'!#REF!</f>
        <v>#REF!</v>
      </c>
      <c r="AD129" s="19" t="e">
        <f>'Reference Value Summary'!#REF!</f>
        <v>#REF!</v>
      </c>
      <c r="AE129" s="19" t="e">
        <f>'Reference Value Summary'!#REF!</f>
        <v>#REF!</v>
      </c>
      <c r="AF129" s="19" t="e">
        <f>'Reference Value Summary'!#REF!</f>
        <v>#REF!</v>
      </c>
      <c r="AG129" s="19" t="e">
        <f>'Reference Value Summary'!#REF!</f>
        <v>#REF!</v>
      </c>
      <c r="AH129" s="19" t="e">
        <f>'Reference Value Summary'!#REF!</f>
        <v>#REF!</v>
      </c>
      <c r="AI129" s="19" t="e">
        <f>'Reference Value Summary'!#REF!</f>
        <v>#REF!</v>
      </c>
      <c r="AJ129" s="19">
        <f>'Reference Value Summary'!$B$4</f>
        <v>0</v>
      </c>
      <c r="AK129" s="19">
        <f>'Reference Value Summary'!$B$5</f>
        <v>0</v>
      </c>
      <c r="AL129" s="19" t="str">
        <f>'Reference Value Summary'!$B$6</f>
        <v/>
      </c>
      <c r="AM129" s="24" t="s">
        <v>42</v>
      </c>
      <c r="AN129" s="24" t="s">
        <v>317</v>
      </c>
      <c r="AO129" s="24" t="s">
        <v>325</v>
      </c>
      <c r="AP129" s="19" t="e">
        <f>'(C) Comparison to Reference'!#REF!</f>
        <v>#REF!</v>
      </c>
      <c r="AQ129" s="19" t="e">
        <f>'(C) Comparison to Reference'!#REF!</f>
        <v>#REF!</v>
      </c>
      <c r="AR129" s="19" t="e">
        <f>'(C) Comparison to Reference'!#REF!</f>
        <v>#REF!</v>
      </c>
      <c r="AS129" s="19" t="e">
        <f>'(C) Comparison to Reference'!#REF!</f>
        <v>#REF!</v>
      </c>
      <c r="AT129" s="19" t="e">
        <f>'(C) Comparison to Reference'!#REF!</f>
        <v>#REF!</v>
      </c>
      <c r="AU129" s="19" t="e">
        <f>'(C) Comparison to Reference'!#REF!</f>
        <v>#REF!</v>
      </c>
      <c r="AV129" s="19" t="e">
        <f>#REF!</f>
        <v>#REF!</v>
      </c>
      <c r="AW129" s="19" t="e">
        <f>#REF!</f>
        <v>#REF!</v>
      </c>
      <c r="AX129" s="19" t="e">
        <f>#REF!</f>
        <v>#REF!</v>
      </c>
      <c r="AY129" s="19" t="e">
        <f>#REF!</f>
        <v>#REF!</v>
      </c>
      <c r="AZ129" s="19" t="e">
        <f>#REF!</f>
        <v>#REF!</v>
      </c>
      <c r="BA129" s="19" t="e">
        <f>VLOOKUP(AP129,Database!$G$2:$H$139,2,FALSE)</f>
        <v>#REF!</v>
      </c>
    </row>
    <row r="130" spans="1:53" x14ac:dyDescent="0.25">
      <c r="A130" s="19" t="e">
        <f t="shared" si="1"/>
        <v>#REF!</v>
      </c>
      <c r="B130" s="19" t="e">
        <f>#REF!</f>
        <v>#REF!</v>
      </c>
      <c r="C130" s="19" t="e">
        <f>#REF!</f>
        <v>#REF!</v>
      </c>
      <c r="D130" s="19" t="e">
        <f>#REF!</f>
        <v>#REF!</v>
      </c>
      <c r="E130" s="114" t="e">
        <f>#REF!</f>
        <v>#REF!</v>
      </c>
      <c r="F130" s="19" t="e">
        <f>#REF!</f>
        <v>#REF!</v>
      </c>
      <c r="G130" s="19" t="e">
        <f>#REF!</f>
        <v>#REF!</v>
      </c>
      <c r="H130" s="19" t="e">
        <f>#REF!</f>
        <v>#REF!</v>
      </c>
      <c r="I130" s="19" t="e">
        <f>#REF!</f>
        <v>#REF!</v>
      </c>
      <c r="J130" s="19" t="e">
        <f>#REF!</f>
        <v>#REF!</v>
      </c>
      <c r="K130" s="19" t="e">
        <f>#REF!</f>
        <v>#REF!</v>
      </c>
      <c r="L130" s="19" t="e">
        <f>#REF!</f>
        <v>#REF!</v>
      </c>
      <c r="M130" s="19" t="e">
        <f>#REF!</f>
        <v>#REF!</v>
      </c>
      <c r="N130" s="19" t="e">
        <f>#REF!</f>
        <v>#REF!</v>
      </c>
      <c r="O130" s="19" t="e">
        <f>#REF!</f>
        <v>#REF!</v>
      </c>
      <c r="P130" s="19" t="e">
        <f>#REF!</f>
        <v>#REF!</v>
      </c>
      <c r="Q130" s="19" t="e">
        <f>#REF!</f>
        <v>#REF!</v>
      </c>
      <c r="R130" s="19" t="e">
        <f>#REF!</f>
        <v>#REF!</v>
      </c>
      <c r="S130" s="19" t="e">
        <f>#REF!</f>
        <v>#REF!</v>
      </c>
      <c r="T130" s="19" t="e">
        <f>#REF!</f>
        <v>#REF!</v>
      </c>
      <c r="U130" s="19" t="e">
        <f>#REF!</f>
        <v>#REF!</v>
      </c>
      <c r="V130" s="19" t="e">
        <f>#REF!</f>
        <v>#REF!</v>
      </c>
      <c r="W130" s="19" t="e">
        <f>#REF!</f>
        <v>#REF!</v>
      </c>
      <c r="X130" s="19" t="e">
        <f>#REF!</f>
        <v>#REF!</v>
      </c>
      <c r="Y130" s="19" t="e">
        <f>#REF!</f>
        <v>#REF!</v>
      </c>
      <c r="Z130" s="19" t="e">
        <f>#REF!</f>
        <v>#REF!</v>
      </c>
      <c r="AA130" s="19" t="e">
        <f>#REF!</f>
        <v>#REF!</v>
      </c>
      <c r="AB130" s="19" t="e">
        <f>#REF!</f>
        <v>#REF!</v>
      </c>
      <c r="AC130" s="19" t="e">
        <f>'Reference Value Summary'!#REF!</f>
        <v>#REF!</v>
      </c>
      <c r="AD130" s="19" t="e">
        <f>'Reference Value Summary'!#REF!</f>
        <v>#REF!</v>
      </c>
      <c r="AE130" s="19" t="e">
        <f>'Reference Value Summary'!#REF!</f>
        <v>#REF!</v>
      </c>
      <c r="AF130" s="19" t="e">
        <f>'Reference Value Summary'!#REF!</f>
        <v>#REF!</v>
      </c>
      <c r="AG130" s="19" t="e">
        <f>'Reference Value Summary'!#REF!</f>
        <v>#REF!</v>
      </c>
      <c r="AH130" s="19" t="e">
        <f>'Reference Value Summary'!#REF!</f>
        <v>#REF!</v>
      </c>
      <c r="AI130" s="19" t="e">
        <f>'Reference Value Summary'!#REF!</f>
        <v>#REF!</v>
      </c>
      <c r="AJ130" s="19">
        <f>'Reference Value Summary'!$B$4</f>
        <v>0</v>
      </c>
      <c r="AK130" s="19">
        <f>'Reference Value Summary'!$B$5</f>
        <v>0</v>
      </c>
      <c r="AL130" s="19" t="str">
        <f>'Reference Value Summary'!$B$6</f>
        <v/>
      </c>
      <c r="AM130" s="24" t="s">
        <v>42</v>
      </c>
      <c r="AN130" s="24" t="s">
        <v>318</v>
      </c>
      <c r="AO130" s="24" t="s">
        <v>338</v>
      </c>
      <c r="AP130" s="19" t="e">
        <f>'(C) Comparison to Reference'!#REF!</f>
        <v>#REF!</v>
      </c>
      <c r="AQ130" s="19" t="e">
        <f>'(C) Comparison to Reference'!#REF!</f>
        <v>#REF!</v>
      </c>
      <c r="AR130" s="19" t="e">
        <f>'(C) Comparison to Reference'!#REF!</f>
        <v>#REF!</v>
      </c>
      <c r="AS130" s="19" t="e">
        <f>'(C) Comparison to Reference'!#REF!</f>
        <v>#REF!</v>
      </c>
      <c r="AT130" s="19" t="e">
        <f>'(C) Comparison to Reference'!#REF!</f>
        <v>#REF!</v>
      </c>
      <c r="AU130" s="19" t="e">
        <f>'(C) Comparison to Reference'!#REF!</f>
        <v>#REF!</v>
      </c>
      <c r="AV130" s="19" t="e">
        <f>#REF!</f>
        <v>#REF!</v>
      </c>
      <c r="AW130" s="19" t="e">
        <f>#REF!</f>
        <v>#REF!</v>
      </c>
      <c r="AX130" s="19" t="e">
        <f>#REF!</f>
        <v>#REF!</v>
      </c>
      <c r="AY130" s="19" t="e">
        <f>#REF!</f>
        <v>#REF!</v>
      </c>
      <c r="AZ130" s="19" t="e">
        <f>#REF!</f>
        <v>#REF!</v>
      </c>
      <c r="BA130" s="19" t="e">
        <f>VLOOKUP(AP130,Database!$G$2:$H$139,2,FALSE)</f>
        <v>#REF!</v>
      </c>
    </row>
    <row r="131" spans="1:53" x14ac:dyDescent="0.25">
      <c r="A131" s="19" t="e">
        <f t="shared" si="1"/>
        <v>#REF!</v>
      </c>
      <c r="B131" s="19" t="e">
        <f>#REF!</f>
        <v>#REF!</v>
      </c>
      <c r="C131" s="19" t="e">
        <f>#REF!</f>
        <v>#REF!</v>
      </c>
      <c r="D131" s="19" t="e">
        <f>#REF!</f>
        <v>#REF!</v>
      </c>
      <c r="E131" s="114" t="e">
        <f>#REF!</f>
        <v>#REF!</v>
      </c>
      <c r="F131" s="19" t="e">
        <f>#REF!</f>
        <v>#REF!</v>
      </c>
      <c r="G131" s="19" t="e">
        <f>#REF!</f>
        <v>#REF!</v>
      </c>
      <c r="H131" s="19" t="e">
        <f>#REF!</f>
        <v>#REF!</v>
      </c>
      <c r="I131" s="19" t="e">
        <f>#REF!</f>
        <v>#REF!</v>
      </c>
      <c r="J131" s="19" t="e">
        <f>#REF!</f>
        <v>#REF!</v>
      </c>
      <c r="K131" s="19" t="e">
        <f>#REF!</f>
        <v>#REF!</v>
      </c>
      <c r="L131" s="19" t="e">
        <f>#REF!</f>
        <v>#REF!</v>
      </c>
      <c r="M131" s="19" t="e">
        <f>#REF!</f>
        <v>#REF!</v>
      </c>
      <c r="N131" s="19" t="e">
        <f>#REF!</f>
        <v>#REF!</v>
      </c>
      <c r="O131" s="19" t="e">
        <f>#REF!</f>
        <v>#REF!</v>
      </c>
      <c r="P131" s="19" t="e">
        <f>#REF!</f>
        <v>#REF!</v>
      </c>
      <c r="Q131" s="19" t="e">
        <f>#REF!</f>
        <v>#REF!</v>
      </c>
      <c r="R131" s="19" t="e">
        <f>#REF!</f>
        <v>#REF!</v>
      </c>
      <c r="S131" s="19" t="e">
        <f>#REF!</f>
        <v>#REF!</v>
      </c>
      <c r="T131" s="19" t="e">
        <f>#REF!</f>
        <v>#REF!</v>
      </c>
      <c r="U131" s="19" t="e">
        <f>#REF!</f>
        <v>#REF!</v>
      </c>
      <c r="V131" s="19" t="e">
        <f>#REF!</f>
        <v>#REF!</v>
      </c>
      <c r="W131" s="19" t="e">
        <f>#REF!</f>
        <v>#REF!</v>
      </c>
      <c r="X131" s="19" t="e">
        <f>#REF!</f>
        <v>#REF!</v>
      </c>
      <c r="Y131" s="19" t="e">
        <f>#REF!</f>
        <v>#REF!</v>
      </c>
      <c r="Z131" s="19" t="e">
        <f>#REF!</f>
        <v>#REF!</v>
      </c>
      <c r="AA131" s="19" t="e">
        <f>#REF!</f>
        <v>#REF!</v>
      </c>
      <c r="AB131" s="19" t="e">
        <f>#REF!</f>
        <v>#REF!</v>
      </c>
      <c r="AC131" s="19" t="e">
        <f>'Reference Value Summary'!#REF!</f>
        <v>#REF!</v>
      </c>
      <c r="AD131" s="19" t="e">
        <f>'Reference Value Summary'!#REF!</f>
        <v>#REF!</v>
      </c>
      <c r="AE131" s="19" t="e">
        <f>'Reference Value Summary'!#REF!</f>
        <v>#REF!</v>
      </c>
      <c r="AF131" s="19" t="e">
        <f>'Reference Value Summary'!#REF!</f>
        <v>#REF!</v>
      </c>
      <c r="AG131" s="19" t="e">
        <f>'Reference Value Summary'!#REF!</f>
        <v>#REF!</v>
      </c>
      <c r="AH131" s="19" t="e">
        <f>'Reference Value Summary'!#REF!</f>
        <v>#REF!</v>
      </c>
      <c r="AI131" s="19" t="e">
        <f>'Reference Value Summary'!#REF!</f>
        <v>#REF!</v>
      </c>
      <c r="AJ131" s="19">
        <f>'Reference Value Summary'!$B$4</f>
        <v>0</v>
      </c>
      <c r="AK131" s="19">
        <f>'Reference Value Summary'!$B$5</f>
        <v>0</v>
      </c>
      <c r="AL131" s="19" t="str">
        <f>'Reference Value Summary'!$B$6</f>
        <v/>
      </c>
      <c r="AM131" s="24" t="s">
        <v>42</v>
      </c>
      <c r="AN131" s="24" t="s">
        <v>318</v>
      </c>
      <c r="AO131" s="24" t="s">
        <v>326</v>
      </c>
      <c r="AP131" s="19" t="e">
        <f>'(C) Comparison to Reference'!#REF!</f>
        <v>#REF!</v>
      </c>
      <c r="AQ131" s="19" t="e">
        <f>'(C) Comparison to Reference'!#REF!</f>
        <v>#REF!</v>
      </c>
      <c r="AR131" s="19" t="e">
        <f>'(C) Comparison to Reference'!#REF!</f>
        <v>#REF!</v>
      </c>
      <c r="AS131" s="19" t="e">
        <f>'(C) Comparison to Reference'!#REF!</f>
        <v>#REF!</v>
      </c>
      <c r="AT131" s="19" t="e">
        <f>'(C) Comparison to Reference'!#REF!</f>
        <v>#REF!</v>
      </c>
      <c r="AU131" s="19" t="e">
        <f>'(C) Comparison to Reference'!#REF!</f>
        <v>#REF!</v>
      </c>
      <c r="AV131" s="19" t="e">
        <f>#REF!</f>
        <v>#REF!</v>
      </c>
      <c r="AW131" s="19" t="e">
        <f>#REF!</f>
        <v>#REF!</v>
      </c>
      <c r="AX131" s="19" t="e">
        <f>#REF!</f>
        <v>#REF!</v>
      </c>
      <c r="AY131" s="19" t="e">
        <f>#REF!</f>
        <v>#REF!</v>
      </c>
      <c r="AZ131" s="19" t="e">
        <f>#REF!</f>
        <v>#REF!</v>
      </c>
      <c r="BA131" s="19" t="e">
        <f>VLOOKUP(AP131,Database!$G$2:$H$139,2,FALSE)</f>
        <v>#REF!</v>
      </c>
    </row>
    <row r="132" spans="1:53" ht="30" x14ac:dyDescent="0.25">
      <c r="A132" s="19" t="e">
        <f t="shared" si="1"/>
        <v>#REF!</v>
      </c>
      <c r="B132" s="19" t="e">
        <f>#REF!</f>
        <v>#REF!</v>
      </c>
      <c r="C132" s="19" t="e">
        <f>#REF!</f>
        <v>#REF!</v>
      </c>
      <c r="D132" s="19" t="e">
        <f>#REF!</f>
        <v>#REF!</v>
      </c>
      <c r="E132" s="114" t="e">
        <f>#REF!</f>
        <v>#REF!</v>
      </c>
      <c r="F132" s="19" t="e">
        <f>#REF!</f>
        <v>#REF!</v>
      </c>
      <c r="G132" s="19" t="e">
        <f>#REF!</f>
        <v>#REF!</v>
      </c>
      <c r="H132" s="19" t="e">
        <f>#REF!</f>
        <v>#REF!</v>
      </c>
      <c r="I132" s="19" t="e">
        <f>#REF!</f>
        <v>#REF!</v>
      </c>
      <c r="J132" s="19" t="e">
        <f>#REF!</f>
        <v>#REF!</v>
      </c>
      <c r="K132" s="19" t="e">
        <f>#REF!</f>
        <v>#REF!</v>
      </c>
      <c r="L132" s="19" t="e">
        <f>#REF!</f>
        <v>#REF!</v>
      </c>
      <c r="M132" s="19" t="e">
        <f>#REF!</f>
        <v>#REF!</v>
      </c>
      <c r="N132" s="19" t="e">
        <f>#REF!</f>
        <v>#REF!</v>
      </c>
      <c r="O132" s="19" t="e">
        <f>#REF!</f>
        <v>#REF!</v>
      </c>
      <c r="P132" s="19" t="e">
        <f>#REF!</f>
        <v>#REF!</v>
      </c>
      <c r="Q132" s="19" t="e">
        <f>#REF!</f>
        <v>#REF!</v>
      </c>
      <c r="R132" s="19" t="e">
        <f>#REF!</f>
        <v>#REF!</v>
      </c>
      <c r="S132" s="19" t="e">
        <f>#REF!</f>
        <v>#REF!</v>
      </c>
      <c r="T132" s="19" t="e">
        <f>#REF!</f>
        <v>#REF!</v>
      </c>
      <c r="U132" s="19" t="e">
        <f>#REF!</f>
        <v>#REF!</v>
      </c>
      <c r="V132" s="19" t="e">
        <f>#REF!</f>
        <v>#REF!</v>
      </c>
      <c r="W132" s="19" t="e">
        <f>#REF!</f>
        <v>#REF!</v>
      </c>
      <c r="X132" s="19" t="e">
        <f>#REF!</f>
        <v>#REF!</v>
      </c>
      <c r="Y132" s="19" t="e">
        <f>#REF!</f>
        <v>#REF!</v>
      </c>
      <c r="Z132" s="19" t="e">
        <f>#REF!</f>
        <v>#REF!</v>
      </c>
      <c r="AA132" s="19" t="e">
        <f>#REF!</f>
        <v>#REF!</v>
      </c>
      <c r="AB132" s="19" t="e">
        <f>#REF!</f>
        <v>#REF!</v>
      </c>
      <c r="AC132" s="19" t="e">
        <f>'Reference Value Summary'!#REF!</f>
        <v>#REF!</v>
      </c>
      <c r="AD132" s="19" t="e">
        <f>'Reference Value Summary'!#REF!</f>
        <v>#REF!</v>
      </c>
      <c r="AE132" s="19" t="e">
        <f>'Reference Value Summary'!#REF!</f>
        <v>#REF!</v>
      </c>
      <c r="AF132" s="19" t="e">
        <f>'Reference Value Summary'!#REF!</f>
        <v>#REF!</v>
      </c>
      <c r="AG132" s="19" t="e">
        <f>'Reference Value Summary'!#REF!</f>
        <v>#REF!</v>
      </c>
      <c r="AH132" s="19" t="e">
        <f>'Reference Value Summary'!#REF!</f>
        <v>#REF!</v>
      </c>
      <c r="AI132" s="19" t="e">
        <f>'Reference Value Summary'!#REF!</f>
        <v>#REF!</v>
      </c>
      <c r="AJ132" s="19">
        <f>'Reference Value Summary'!$B$4</f>
        <v>0</v>
      </c>
      <c r="AK132" s="19">
        <f>'Reference Value Summary'!$B$5</f>
        <v>0</v>
      </c>
      <c r="AL132" s="19" t="str">
        <f>'Reference Value Summary'!$B$6</f>
        <v/>
      </c>
      <c r="AM132" s="24" t="s">
        <v>42</v>
      </c>
      <c r="AN132" s="24" t="s">
        <v>319</v>
      </c>
      <c r="AO132" s="24" t="s">
        <v>344</v>
      </c>
      <c r="AP132" s="19" t="e">
        <f>'(C) Comparison to Reference'!#REF!</f>
        <v>#REF!</v>
      </c>
      <c r="AQ132" s="19" t="e">
        <f>'(C) Comparison to Reference'!#REF!</f>
        <v>#REF!</v>
      </c>
      <c r="AR132" s="19" t="e">
        <f>'(C) Comparison to Reference'!#REF!</f>
        <v>#REF!</v>
      </c>
      <c r="AS132" s="19" t="e">
        <f>'(C) Comparison to Reference'!#REF!</f>
        <v>#REF!</v>
      </c>
      <c r="AT132" s="19" t="e">
        <f>'(C) Comparison to Reference'!#REF!</f>
        <v>#REF!</v>
      </c>
      <c r="AU132" s="19" t="e">
        <f>'(C) Comparison to Reference'!#REF!</f>
        <v>#REF!</v>
      </c>
      <c r="AV132" s="19" t="e">
        <f>#REF!</f>
        <v>#REF!</v>
      </c>
      <c r="AW132" s="19" t="e">
        <f>#REF!</f>
        <v>#REF!</v>
      </c>
      <c r="AX132" s="19" t="e">
        <f>#REF!</f>
        <v>#REF!</v>
      </c>
      <c r="AY132" s="19" t="e">
        <f>#REF!</f>
        <v>#REF!</v>
      </c>
      <c r="AZ132" s="19" t="e">
        <f>#REF!</f>
        <v>#REF!</v>
      </c>
      <c r="BA132" s="19" t="e">
        <f>VLOOKUP(AP132,Database!$G$2:$H$139,2,FALSE)</f>
        <v>#REF!</v>
      </c>
    </row>
    <row r="133" spans="1:53" x14ac:dyDescent="0.25">
      <c r="A133" s="19" t="e">
        <f t="shared" si="1"/>
        <v>#REF!</v>
      </c>
      <c r="B133" s="19" t="e">
        <f>#REF!</f>
        <v>#REF!</v>
      </c>
      <c r="C133" s="19" t="e">
        <f>#REF!</f>
        <v>#REF!</v>
      </c>
      <c r="D133" s="19" t="e">
        <f>#REF!</f>
        <v>#REF!</v>
      </c>
      <c r="E133" s="114" t="e">
        <f>#REF!</f>
        <v>#REF!</v>
      </c>
      <c r="F133" s="19" t="e">
        <f>#REF!</f>
        <v>#REF!</v>
      </c>
      <c r="G133" s="19" t="e">
        <f>#REF!</f>
        <v>#REF!</v>
      </c>
      <c r="H133" s="19" t="e">
        <f>#REF!</f>
        <v>#REF!</v>
      </c>
      <c r="I133" s="19" t="e">
        <f>#REF!</f>
        <v>#REF!</v>
      </c>
      <c r="J133" s="19" t="e">
        <f>#REF!</f>
        <v>#REF!</v>
      </c>
      <c r="K133" s="19" t="e">
        <f>#REF!</f>
        <v>#REF!</v>
      </c>
      <c r="L133" s="19" t="e">
        <f>#REF!</f>
        <v>#REF!</v>
      </c>
      <c r="M133" s="19" t="e">
        <f>#REF!</f>
        <v>#REF!</v>
      </c>
      <c r="N133" s="19" t="e">
        <f>#REF!</f>
        <v>#REF!</v>
      </c>
      <c r="O133" s="19" t="e">
        <f>#REF!</f>
        <v>#REF!</v>
      </c>
      <c r="P133" s="19" t="e">
        <f>#REF!</f>
        <v>#REF!</v>
      </c>
      <c r="Q133" s="19" t="e">
        <f>#REF!</f>
        <v>#REF!</v>
      </c>
      <c r="R133" s="19" t="e">
        <f>#REF!</f>
        <v>#REF!</v>
      </c>
      <c r="S133" s="19" t="e">
        <f>#REF!</f>
        <v>#REF!</v>
      </c>
      <c r="T133" s="19" t="e">
        <f>#REF!</f>
        <v>#REF!</v>
      </c>
      <c r="U133" s="19" t="e">
        <f>#REF!</f>
        <v>#REF!</v>
      </c>
      <c r="V133" s="19" t="e">
        <f>#REF!</f>
        <v>#REF!</v>
      </c>
      <c r="W133" s="19" t="e">
        <f>#REF!</f>
        <v>#REF!</v>
      </c>
      <c r="X133" s="19" t="e">
        <f>#REF!</f>
        <v>#REF!</v>
      </c>
      <c r="Y133" s="19" t="e">
        <f>#REF!</f>
        <v>#REF!</v>
      </c>
      <c r="Z133" s="19" t="e">
        <f>#REF!</f>
        <v>#REF!</v>
      </c>
      <c r="AA133" s="19" t="e">
        <f>#REF!</f>
        <v>#REF!</v>
      </c>
      <c r="AB133" s="19" t="e">
        <f>#REF!</f>
        <v>#REF!</v>
      </c>
      <c r="AC133" s="19" t="e">
        <f>'Reference Value Summary'!#REF!</f>
        <v>#REF!</v>
      </c>
      <c r="AD133" s="19" t="e">
        <f>'Reference Value Summary'!#REF!</f>
        <v>#REF!</v>
      </c>
      <c r="AE133" s="19" t="e">
        <f>'Reference Value Summary'!#REF!</f>
        <v>#REF!</v>
      </c>
      <c r="AF133" s="19" t="e">
        <f>'Reference Value Summary'!#REF!</f>
        <v>#REF!</v>
      </c>
      <c r="AG133" s="19" t="e">
        <f>'Reference Value Summary'!#REF!</f>
        <v>#REF!</v>
      </c>
      <c r="AH133" s="19" t="e">
        <f>'Reference Value Summary'!#REF!</f>
        <v>#REF!</v>
      </c>
      <c r="AI133" s="19" t="e">
        <f>'Reference Value Summary'!#REF!</f>
        <v>#REF!</v>
      </c>
      <c r="AJ133" s="19">
        <f>'Reference Value Summary'!$B$4</f>
        <v>0</v>
      </c>
      <c r="AK133" s="19">
        <f>'Reference Value Summary'!$B$5</f>
        <v>0</v>
      </c>
      <c r="AL133" s="19" t="str">
        <f>'Reference Value Summary'!$B$6</f>
        <v/>
      </c>
      <c r="AM133" s="24" t="s">
        <v>42</v>
      </c>
      <c r="AN133" s="24" t="s">
        <v>319</v>
      </c>
      <c r="AO133" s="24" t="s">
        <v>329</v>
      </c>
      <c r="AP133" s="19" t="e">
        <f>'(C) Comparison to Reference'!#REF!</f>
        <v>#REF!</v>
      </c>
      <c r="AQ133" s="19" t="e">
        <f>'(C) Comparison to Reference'!#REF!</f>
        <v>#REF!</v>
      </c>
      <c r="AR133" s="19" t="e">
        <f>'(C) Comparison to Reference'!#REF!</f>
        <v>#REF!</v>
      </c>
      <c r="AS133" s="19" t="e">
        <f>'(C) Comparison to Reference'!#REF!</f>
        <v>#REF!</v>
      </c>
      <c r="AT133" s="19" t="e">
        <f>'(C) Comparison to Reference'!#REF!</f>
        <v>#REF!</v>
      </c>
      <c r="AU133" s="19" t="e">
        <f>'(C) Comparison to Reference'!#REF!</f>
        <v>#REF!</v>
      </c>
      <c r="AV133" s="19" t="e">
        <f>#REF!</f>
        <v>#REF!</v>
      </c>
      <c r="AW133" s="19" t="e">
        <f>#REF!</f>
        <v>#REF!</v>
      </c>
      <c r="AX133" s="19" t="e">
        <f>#REF!</f>
        <v>#REF!</v>
      </c>
      <c r="AY133" s="19" t="e">
        <f>#REF!</f>
        <v>#REF!</v>
      </c>
      <c r="AZ133" s="19" t="e">
        <f>#REF!</f>
        <v>#REF!</v>
      </c>
      <c r="BA133" s="19" t="e">
        <f>VLOOKUP(AP133,Database!$G$2:$H$139,2,FALSE)</f>
        <v>#REF!</v>
      </c>
    </row>
    <row r="134" spans="1:53" x14ac:dyDescent="0.25">
      <c r="A134" s="19" t="e">
        <f t="shared" si="1"/>
        <v>#REF!</v>
      </c>
      <c r="B134" s="19" t="e">
        <f>#REF!</f>
        <v>#REF!</v>
      </c>
      <c r="C134" s="19" t="e">
        <f>#REF!</f>
        <v>#REF!</v>
      </c>
      <c r="D134" s="19" t="e">
        <f>#REF!</f>
        <v>#REF!</v>
      </c>
      <c r="E134" s="114" t="e">
        <f>#REF!</f>
        <v>#REF!</v>
      </c>
      <c r="F134" s="19" t="e">
        <f>#REF!</f>
        <v>#REF!</v>
      </c>
      <c r="G134" s="19" t="e">
        <f>#REF!</f>
        <v>#REF!</v>
      </c>
      <c r="H134" s="19" t="e">
        <f>#REF!</f>
        <v>#REF!</v>
      </c>
      <c r="I134" s="19" t="e">
        <f>#REF!</f>
        <v>#REF!</v>
      </c>
      <c r="J134" s="19" t="e">
        <f>#REF!</f>
        <v>#REF!</v>
      </c>
      <c r="K134" s="19" t="e">
        <f>#REF!</f>
        <v>#REF!</v>
      </c>
      <c r="L134" s="19" t="e">
        <f>#REF!</f>
        <v>#REF!</v>
      </c>
      <c r="M134" s="19" t="e">
        <f>#REF!</f>
        <v>#REF!</v>
      </c>
      <c r="N134" s="19" t="e">
        <f>#REF!</f>
        <v>#REF!</v>
      </c>
      <c r="O134" s="19" t="e">
        <f>#REF!</f>
        <v>#REF!</v>
      </c>
      <c r="P134" s="19" t="e">
        <f>#REF!</f>
        <v>#REF!</v>
      </c>
      <c r="Q134" s="19" t="e">
        <f>#REF!</f>
        <v>#REF!</v>
      </c>
      <c r="R134" s="19" t="e">
        <f>#REF!</f>
        <v>#REF!</v>
      </c>
      <c r="S134" s="19" t="e">
        <f>#REF!</f>
        <v>#REF!</v>
      </c>
      <c r="T134" s="19" t="e">
        <f>#REF!</f>
        <v>#REF!</v>
      </c>
      <c r="U134" s="19" t="e">
        <f>#REF!</f>
        <v>#REF!</v>
      </c>
      <c r="V134" s="19" t="e">
        <f>#REF!</f>
        <v>#REF!</v>
      </c>
      <c r="W134" s="19" t="e">
        <f>#REF!</f>
        <v>#REF!</v>
      </c>
      <c r="X134" s="19" t="e">
        <f>#REF!</f>
        <v>#REF!</v>
      </c>
      <c r="Y134" s="19" t="e">
        <f>#REF!</f>
        <v>#REF!</v>
      </c>
      <c r="Z134" s="19" t="e">
        <f>#REF!</f>
        <v>#REF!</v>
      </c>
      <c r="AA134" s="19" t="e">
        <f>#REF!</f>
        <v>#REF!</v>
      </c>
      <c r="AB134" s="19" t="e">
        <f>#REF!</f>
        <v>#REF!</v>
      </c>
      <c r="AC134" s="19" t="e">
        <f>'Reference Value Summary'!#REF!</f>
        <v>#REF!</v>
      </c>
      <c r="AD134" s="19" t="e">
        <f>'Reference Value Summary'!#REF!</f>
        <v>#REF!</v>
      </c>
      <c r="AE134" s="19" t="e">
        <f>'Reference Value Summary'!#REF!</f>
        <v>#REF!</v>
      </c>
      <c r="AF134" s="19" t="e">
        <f>'Reference Value Summary'!#REF!</f>
        <v>#REF!</v>
      </c>
      <c r="AG134" s="19" t="e">
        <f>'Reference Value Summary'!#REF!</f>
        <v>#REF!</v>
      </c>
      <c r="AH134" s="19" t="e">
        <f>'Reference Value Summary'!#REF!</f>
        <v>#REF!</v>
      </c>
      <c r="AI134" s="19" t="e">
        <f>'Reference Value Summary'!#REF!</f>
        <v>#REF!</v>
      </c>
      <c r="AJ134" s="19">
        <f>'Reference Value Summary'!$B$4</f>
        <v>0</v>
      </c>
      <c r="AK134" s="19">
        <f>'Reference Value Summary'!$B$5</f>
        <v>0</v>
      </c>
      <c r="AL134" s="19" t="str">
        <f>'Reference Value Summary'!$B$6</f>
        <v/>
      </c>
      <c r="AM134" s="24" t="s">
        <v>42</v>
      </c>
      <c r="AN134" s="24" t="s">
        <v>319</v>
      </c>
      <c r="AO134" s="24" t="s">
        <v>328</v>
      </c>
      <c r="AP134" s="19" t="e">
        <f>'(C) Comparison to Reference'!#REF!</f>
        <v>#REF!</v>
      </c>
      <c r="AQ134" s="19" t="e">
        <f>'(C) Comparison to Reference'!#REF!</f>
        <v>#REF!</v>
      </c>
      <c r="AR134" s="19" t="e">
        <f>'(C) Comparison to Reference'!#REF!</f>
        <v>#REF!</v>
      </c>
      <c r="AS134" s="19" t="e">
        <f>'(C) Comparison to Reference'!#REF!</f>
        <v>#REF!</v>
      </c>
      <c r="AT134" s="19" t="e">
        <f>'(C) Comparison to Reference'!#REF!</f>
        <v>#REF!</v>
      </c>
      <c r="AU134" s="19" t="e">
        <f>'(C) Comparison to Reference'!#REF!</f>
        <v>#REF!</v>
      </c>
      <c r="AV134" s="19" t="e">
        <f>#REF!</f>
        <v>#REF!</v>
      </c>
      <c r="AW134" s="19" t="e">
        <f>#REF!</f>
        <v>#REF!</v>
      </c>
      <c r="AX134" s="19" t="e">
        <f>#REF!</f>
        <v>#REF!</v>
      </c>
      <c r="AY134" s="19" t="e">
        <f>#REF!</f>
        <v>#REF!</v>
      </c>
      <c r="AZ134" s="19" t="e">
        <f>#REF!</f>
        <v>#REF!</v>
      </c>
      <c r="BA134" s="19" t="e">
        <f>VLOOKUP(AP134,Database!$G$2:$H$139,2,FALSE)</f>
        <v>#REF!</v>
      </c>
    </row>
    <row r="135" spans="1:53" x14ac:dyDescent="0.25">
      <c r="A135" s="19" t="e">
        <f t="shared" si="1"/>
        <v>#REF!</v>
      </c>
      <c r="B135" s="19" t="e">
        <f>#REF!</f>
        <v>#REF!</v>
      </c>
      <c r="C135" s="19" t="e">
        <f>#REF!</f>
        <v>#REF!</v>
      </c>
      <c r="D135" s="19" t="e">
        <f>#REF!</f>
        <v>#REF!</v>
      </c>
      <c r="E135" s="114" t="e">
        <f>#REF!</f>
        <v>#REF!</v>
      </c>
      <c r="F135" s="19" t="e">
        <f>#REF!</f>
        <v>#REF!</v>
      </c>
      <c r="G135" s="19" t="e">
        <f>#REF!</f>
        <v>#REF!</v>
      </c>
      <c r="H135" s="19" t="e">
        <f>#REF!</f>
        <v>#REF!</v>
      </c>
      <c r="I135" s="19" t="e">
        <f>#REF!</f>
        <v>#REF!</v>
      </c>
      <c r="J135" s="19" t="e">
        <f>#REF!</f>
        <v>#REF!</v>
      </c>
      <c r="K135" s="19" t="e">
        <f>#REF!</f>
        <v>#REF!</v>
      </c>
      <c r="L135" s="19" t="e">
        <f>#REF!</f>
        <v>#REF!</v>
      </c>
      <c r="M135" s="19" t="e">
        <f>#REF!</f>
        <v>#REF!</v>
      </c>
      <c r="N135" s="19" t="e">
        <f>#REF!</f>
        <v>#REF!</v>
      </c>
      <c r="O135" s="19" t="e">
        <f>#REF!</f>
        <v>#REF!</v>
      </c>
      <c r="P135" s="19" t="e">
        <f>#REF!</f>
        <v>#REF!</v>
      </c>
      <c r="Q135" s="19" t="e">
        <f>#REF!</f>
        <v>#REF!</v>
      </c>
      <c r="R135" s="19" t="e">
        <f>#REF!</f>
        <v>#REF!</v>
      </c>
      <c r="S135" s="19" t="e">
        <f>#REF!</f>
        <v>#REF!</v>
      </c>
      <c r="T135" s="19" t="e">
        <f>#REF!</f>
        <v>#REF!</v>
      </c>
      <c r="U135" s="19" t="e">
        <f>#REF!</f>
        <v>#REF!</v>
      </c>
      <c r="V135" s="19" t="e">
        <f>#REF!</f>
        <v>#REF!</v>
      </c>
      <c r="W135" s="19" t="e">
        <f>#REF!</f>
        <v>#REF!</v>
      </c>
      <c r="X135" s="19" t="e">
        <f>#REF!</f>
        <v>#REF!</v>
      </c>
      <c r="Y135" s="19" t="e">
        <f>#REF!</f>
        <v>#REF!</v>
      </c>
      <c r="Z135" s="19" t="e">
        <f>#REF!</f>
        <v>#REF!</v>
      </c>
      <c r="AA135" s="19" t="e">
        <f>#REF!</f>
        <v>#REF!</v>
      </c>
      <c r="AB135" s="19" t="e">
        <f>#REF!</f>
        <v>#REF!</v>
      </c>
      <c r="AC135" s="19" t="e">
        <f>'Reference Value Summary'!#REF!</f>
        <v>#REF!</v>
      </c>
      <c r="AD135" s="19" t="e">
        <f>'Reference Value Summary'!#REF!</f>
        <v>#REF!</v>
      </c>
      <c r="AE135" s="19" t="e">
        <f>'Reference Value Summary'!#REF!</f>
        <v>#REF!</v>
      </c>
      <c r="AF135" s="19" t="e">
        <f>'Reference Value Summary'!#REF!</f>
        <v>#REF!</v>
      </c>
      <c r="AG135" s="19" t="e">
        <f>'Reference Value Summary'!#REF!</f>
        <v>#REF!</v>
      </c>
      <c r="AH135" s="19" t="e">
        <f>'Reference Value Summary'!#REF!</f>
        <v>#REF!</v>
      </c>
      <c r="AI135" s="19" t="e">
        <f>'Reference Value Summary'!#REF!</f>
        <v>#REF!</v>
      </c>
      <c r="AJ135" s="19">
        <f>'Reference Value Summary'!$B$4</f>
        <v>0</v>
      </c>
      <c r="AK135" s="19">
        <f>'Reference Value Summary'!$B$5</f>
        <v>0</v>
      </c>
      <c r="AL135" s="19" t="str">
        <f>'Reference Value Summary'!$B$6</f>
        <v/>
      </c>
      <c r="AM135" s="24" t="s">
        <v>42</v>
      </c>
      <c r="AN135" s="24" t="s">
        <v>319</v>
      </c>
      <c r="AO135" s="24" t="s">
        <v>340</v>
      </c>
      <c r="AP135" s="19" t="e">
        <f>'(C) Comparison to Reference'!#REF!</f>
        <v>#REF!</v>
      </c>
      <c r="AQ135" s="19" t="e">
        <f>'(C) Comparison to Reference'!#REF!</f>
        <v>#REF!</v>
      </c>
      <c r="AR135" s="19" t="e">
        <f>'(C) Comparison to Reference'!#REF!</f>
        <v>#REF!</v>
      </c>
      <c r="AS135" s="19" t="e">
        <f>'(C) Comparison to Reference'!#REF!</f>
        <v>#REF!</v>
      </c>
      <c r="AT135" s="19" t="e">
        <f>'(C) Comparison to Reference'!#REF!</f>
        <v>#REF!</v>
      </c>
      <c r="AU135" s="19" t="e">
        <f>'(C) Comparison to Reference'!#REF!</f>
        <v>#REF!</v>
      </c>
      <c r="AV135" s="19" t="e">
        <f>#REF!</f>
        <v>#REF!</v>
      </c>
      <c r="AW135" s="19" t="e">
        <f>#REF!</f>
        <v>#REF!</v>
      </c>
      <c r="AX135" s="19" t="e">
        <f>#REF!</f>
        <v>#REF!</v>
      </c>
      <c r="AY135" s="19" t="e">
        <f>#REF!</f>
        <v>#REF!</v>
      </c>
      <c r="AZ135" s="19" t="e">
        <f>#REF!</f>
        <v>#REF!</v>
      </c>
      <c r="BA135" s="19" t="e">
        <f>VLOOKUP(AP135,Database!$G$2:$H$139,2,FALSE)</f>
        <v>#REF!</v>
      </c>
    </row>
    <row r="136" spans="1:53" x14ac:dyDescent="0.25">
      <c r="A136" s="19" t="e">
        <f t="shared" si="1"/>
        <v>#REF!</v>
      </c>
      <c r="B136" s="19" t="e">
        <f>#REF!</f>
        <v>#REF!</v>
      </c>
      <c r="C136" s="19" t="e">
        <f>#REF!</f>
        <v>#REF!</v>
      </c>
      <c r="D136" s="19" t="e">
        <f>#REF!</f>
        <v>#REF!</v>
      </c>
      <c r="E136" s="114" t="e">
        <f>#REF!</f>
        <v>#REF!</v>
      </c>
      <c r="F136" s="19" t="e">
        <f>#REF!</f>
        <v>#REF!</v>
      </c>
      <c r="G136" s="19" t="e">
        <f>#REF!</f>
        <v>#REF!</v>
      </c>
      <c r="H136" s="19" t="e">
        <f>#REF!</f>
        <v>#REF!</v>
      </c>
      <c r="I136" s="19" t="e">
        <f>#REF!</f>
        <v>#REF!</v>
      </c>
      <c r="J136" s="19" t="e">
        <f>#REF!</f>
        <v>#REF!</v>
      </c>
      <c r="K136" s="19" t="e">
        <f>#REF!</f>
        <v>#REF!</v>
      </c>
      <c r="L136" s="19" t="e">
        <f>#REF!</f>
        <v>#REF!</v>
      </c>
      <c r="M136" s="19" t="e">
        <f>#REF!</f>
        <v>#REF!</v>
      </c>
      <c r="N136" s="19" t="e">
        <f>#REF!</f>
        <v>#REF!</v>
      </c>
      <c r="O136" s="19" t="e">
        <f>#REF!</f>
        <v>#REF!</v>
      </c>
      <c r="P136" s="19" t="e">
        <f>#REF!</f>
        <v>#REF!</v>
      </c>
      <c r="Q136" s="19" t="e">
        <f>#REF!</f>
        <v>#REF!</v>
      </c>
      <c r="R136" s="19" t="e">
        <f>#REF!</f>
        <v>#REF!</v>
      </c>
      <c r="S136" s="19" t="e">
        <f>#REF!</f>
        <v>#REF!</v>
      </c>
      <c r="T136" s="19" t="e">
        <f>#REF!</f>
        <v>#REF!</v>
      </c>
      <c r="U136" s="19" t="e">
        <f>#REF!</f>
        <v>#REF!</v>
      </c>
      <c r="V136" s="19" t="e">
        <f>#REF!</f>
        <v>#REF!</v>
      </c>
      <c r="W136" s="19" t="e">
        <f>#REF!</f>
        <v>#REF!</v>
      </c>
      <c r="X136" s="19" t="e">
        <f>#REF!</f>
        <v>#REF!</v>
      </c>
      <c r="Y136" s="19" t="e">
        <f>#REF!</f>
        <v>#REF!</v>
      </c>
      <c r="Z136" s="19" t="e">
        <f>#REF!</f>
        <v>#REF!</v>
      </c>
      <c r="AA136" s="19" t="e">
        <f>#REF!</f>
        <v>#REF!</v>
      </c>
      <c r="AB136" s="19" t="e">
        <f>#REF!</f>
        <v>#REF!</v>
      </c>
      <c r="AC136" s="19" t="e">
        <f>'Reference Value Summary'!#REF!</f>
        <v>#REF!</v>
      </c>
      <c r="AD136" s="19" t="e">
        <f>'Reference Value Summary'!#REF!</f>
        <v>#REF!</v>
      </c>
      <c r="AE136" s="19" t="e">
        <f>'Reference Value Summary'!#REF!</f>
        <v>#REF!</v>
      </c>
      <c r="AF136" s="19" t="e">
        <f>'Reference Value Summary'!#REF!</f>
        <v>#REF!</v>
      </c>
      <c r="AG136" s="19" t="e">
        <f>'Reference Value Summary'!#REF!</f>
        <v>#REF!</v>
      </c>
      <c r="AH136" s="19" t="e">
        <f>'Reference Value Summary'!#REF!</f>
        <v>#REF!</v>
      </c>
      <c r="AI136" s="19" t="e">
        <f>'Reference Value Summary'!#REF!</f>
        <v>#REF!</v>
      </c>
      <c r="AJ136" s="19">
        <f>'Reference Value Summary'!$B$4</f>
        <v>0</v>
      </c>
      <c r="AK136" s="19">
        <f>'Reference Value Summary'!$B$5</f>
        <v>0</v>
      </c>
      <c r="AL136" s="19" t="str">
        <f>'Reference Value Summary'!$B$6</f>
        <v/>
      </c>
      <c r="AM136" s="24" t="s">
        <v>42</v>
      </c>
      <c r="AN136" s="24" t="s">
        <v>321</v>
      </c>
      <c r="AO136" s="24" t="s">
        <v>341</v>
      </c>
      <c r="AP136" s="19" t="e">
        <f>'(C) Comparison to Reference'!#REF!</f>
        <v>#REF!</v>
      </c>
      <c r="AQ136" s="19" t="e">
        <f>'(C) Comparison to Reference'!#REF!</f>
        <v>#REF!</v>
      </c>
      <c r="AR136" s="19" t="e">
        <f>'(C) Comparison to Reference'!#REF!</f>
        <v>#REF!</v>
      </c>
      <c r="AS136" s="19" t="e">
        <f>'(C) Comparison to Reference'!#REF!</f>
        <v>#REF!</v>
      </c>
      <c r="AT136" s="19" t="e">
        <f>'(C) Comparison to Reference'!#REF!</f>
        <v>#REF!</v>
      </c>
      <c r="AU136" s="19" t="e">
        <f>'(C) Comparison to Reference'!#REF!</f>
        <v>#REF!</v>
      </c>
      <c r="AV136" s="19" t="e">
        <f>#REF!</f>
        <v>#REF!</v>
      </c>
      <c r="AW136" s="19" t="e">
        <f>#REF!</f>
        <v>#REF!</v>
      </c>
      <c r="AX136" s="19" t="e">
        <f>#REF!</f>
        <v>#REF!</v>
      </c>
      <c r="AY136" s="19" t="e">
        <f>#REF!</f>
        <v>#REF!</v>
      </c>
      <c r="AZ136" s="19" t="e">
        <f>#REF!</f>
        <v>#REF!</v>
      </c>
      <c r="BA136" s="19" t="e">
        <f>VLOOKUP(AP136,Database!$G$2:$H$139,2,FALSE)</f>
        <v>#REF!</v>
      </c>
    </row>
    <row r="137" spans="1:53" ht="30" x14ac:dyDescent="0.25">
      <c r="A137" s="19" t="e">
        <f t="shared" si="1"/>
        <v>#REF!</v>
      </c>
      <c r="B137" s="19" t="e">
        <f>#REF!</f>
        <v>#REF!</v>
      </c>
      <c r="C137" s="19" t="e">
        <f>#REF!</f>
        <v>#REF!</v>
      </c>
      <c r="D137" s="19" t="e">
        <f>#REF!</f>
        <v>#REF!</v>
      </c>
      <c r="E137" s="114" t="e">
        <f>#REF!</f>
        <v>#REF!</v>
      </c>
      <c r="F137" s="19" t="e">
        <f>#REF!</f>
        <v>#REF!</v>
      </c>
      <c r="G137" s="19" t="e">
        <f>#REF!</f>
        <v>#REF!</v>
      </c>
      <c r="H137" s="19" t="e">
        <f>#REF!</f>
        <v>#REF!</v>
      </c>
      <c r="I137" s="19" t="e">
        <f>#REF!</f>
        <v>#REF!</v>
      </c>
      <c r="J137" s="19" t="e">
        <f>#REF!</f>
        <v>#REF!</v>
      </c>
      <c r="K137" s="19" t="e">
        <f>#REF!</f>
        <v>#REF!</v>
      </c>
      <c r="L137" s="19" t="e">
        <f>#REF!</f>
        <v>#REF!</v>
      </c>
      <c r="M137" s="19" t="e">
        <f>#REF!</f>
        <v>#REF!</v>
      </c>
      <c r="N137" s="19" t="e">
        <f>#REF!</f>
        <v>#REF!</v>
      </c>
      <c r="O137" s="19" t="e">
        <f>#REF!</f>
        <v>#REF!</v>
      </c>
      <c r="P137" s="19" t="e">
        <f>#REF!</f>
        <v>#REF!</v>
      </c>
      <c r="Q137" s="19" t="e">
        <f>#REF!</f>
        <v>#REF!</v>
      </c>
      <c r="R137" s="19" t="e">
        <f>#REF!</f>
        <v>#REF!</v>
      </c>
      <c r="S137" s="19" t="e">
        <f>#REF!</f>
        <v>#REF!</v>
      </c>
      <c r="T137" s="19" t="e">
        <f>#REF!</f>
        <v>#REF!</v>
      </c>
      <c r="U137" s="19" t="e">
        <f>#REF!</f>
        <v>#REF!</v>
      </c>
      <c r="V137" s="19" t="e">
        <f>#REF!</f>
        <v>#REF!</v>
      </c>
      <c r="W137" s="19" t="e">
        <f>#REF!</f>
        <v>#REF!</v>
      </c>
      <c r="X137" s="19" t="e">
        <f>#REF!</f>
        <v>#REF!</v>
      </c>
      <c r="Y137" s="19" t="e">
        <f>#REF!</f>
        <v>#REF!</v>
      </c>
      <c r="Z137" s="19" t="e">
        <f>#REF!</f>
        <v>#REF!</v>
      </c>
      <c r="AA137" s="19" t="e">
        <f>#REF!</f>
        <v>#REF!</v>
      </c>
      <c r="AB137" s="19" t="e">
        <f>#REF!</f>
        <v>#REF!</v>
      </c>
      <c r="AC137" s="19" t="e">
        <f>'Reference Value Summary'!#REF!</f>
        <v>#REF!</v>
      </c>
      <c r="AD137" s="19" t="e">
        <f>'Reference Value Summary'!#REF!</f>
        <v>#REF!</v>
      </c>
      <c r="AE137" s="19" t="e">
        <f>'Reference Value Summary'!#REF!</f>
        <v>#REF!</v>
      </c>
      <c r="AF137" s="19" t="e">
        <f>'Reference Value Summary'!#REF!</f>
        <v>#REF!</v>
      </c>
      <c r="AG137" s="19" t="e">
        <f>'Reference Value Summary'!#REF!</f>
        <v>#REF!</v>
      </c>
      <c r="AH137" s="19" t="e">
        <f>'Reference Value Summary'!#REF!</f>
        <v>#REF!</v>
      </c>
      <c r="AI137" s="19" t="e">
        <f>'Reference Value Summary'!#REF!</f>
        <v>#REF!</v>
      </c>
      <c r="AJ137" s="19">
        <f>'Reference Value Summary'!$B$4</f>
        <v>0</v>
      </c>
      <c r="AK137" s="19">
        <f>'Reference Value Summary'!$B$5</f>
        <v>0</v>
      </c>
      <c r="AL137" s="19" t="str">
        <f>'Reference Value Summary'!$B$6</f>
        <v/>
      </c>
      <c r="AM137" s="113" t="s">
        <v>423</v>
      </c>
      <c r="AN137" s="59"/>
      <c r="AO137" s="59"/>
      <c r="AP137" s="59">
        <f>Database!G19</f>
        <v>7.0000000000000001E-3</v>
      </c>
      <c r="BA137" s="19" t="str">
        <f>VLOOKUP(AP137,Database!$G$2:$H$139,2,FALSE)</f>
        <v>BCA-Computed emission factor</v>
      </c>
    </row>
    <row r="138" spans="1:53" ht="30" x14ac:dyDescent="0.25">
      <c r="A138" s="19" t="e">
        <f t="shared" ref="A138:A140" si="2">$A$2</f>
        <v>#REF!</v>
      </c>
      <c r="B138" s="19" t="e">
        <f>#REF!</f>
        <v>#REF!</v>
      </c>
      <c r="C138" s="19" t="e">
        <f>#REF!</f>
        <v>#REF!</v>
      </c>
      <c r="D138" s="19" t="e">
        <f>#REF!</f>
        <v>#REF!</v>
      </c>
      <c r="E138" s="114" t="e">
        <f>#REF!</f>
        <v>#REF!</v>
      </c>
      <c r="F138" s="19" t="e">
        <f>#REF!</f>
        <v>#REF!</v>
      </c>
      <c r="G138" s="19" t="e">
        <f>#REF!</f>
        <v>#REF!</v>
      </c>
      <c r="H138" s="19" t="e">
        <f>#REF!</f>
        <v>#REF!</v>
      </c>
      <c r="I138" s="19" t="e">
        <f>#REF!</f>
        <v>#REF!</v>
      </c>
      <c r="J138" s="19" t="e">
        <f>#REF!</f>
        <v>#REF!</v>
      </c>
      <c r="K138" s="19" t="e">
        <f>#REF!</f>
        <v>#REF!</v>
      </c>
      <c r="L138" s="19" t="e">
        <f>#REF!</f>
        <v>#REF!</v>
      </c>
      <c r="M138" s="19" t="e">
        <f>#REF!</f>
        <v>#REF!</v>
      </c>
      <c r="N138" s="19" t="e">
        <f>#REF!</f>
        <v>#REF!</v>
      </c>
      <c r="O138" s="19" t="e">
        <f>#REF!</f>
        <v>#REF!</v>
      </c>
      <c r="P138" s="19" t="e">
        <f>#REF!</f>
        <v>#REF!</v>
      </c>
      <c r="Q138" s="19" t="e">
        <f>#REF!</f>
        <v>#REF!</v>
      </c>
      <c r="R138" s="19" t="e">
        <f>#REF!</f>
        <v>#REF!</v>
      </c>
      <c r="S138" s="19" t="e">
        <f>#REF!</f>
        <v>#REF!</v>
      </c>
      <c r="T138" s="19" t="e">
        <f>#REF!</f>
        <v>#REF!</v>
      </c>
      <c r="U138" s="19" t="e">
        <f>#REF!</f>
        <v>#REF!</v>
      </c>
      <c r="V138" s="19" t="e">
        <f>#REF!</f>
        <v>#REF!</v>
      </c>
      <c r="W138" s="19" t="e">
        <f>#REF!</f>
        <v>#REF!</v>
      </c>
      <c r="X138" s="19" t="e">
        <f>#REF!</f>
        <v>#REF!</v>
      </c>
      <c r="Y138" s="19" t="e">
        <f>#REF!</f>
        <v>#REF!</v>
      </c>
      <c r="Z138" s="19" t="e">
        <f>#REF!</f>
        <v>#REF!</v>
      </c>
      <c r="AA138" s="19" t="e">
        <f>#REF!</f>
        <v>#REF!</v>
      </c>
      <c r="AB138" s="19" t="e">
        <f>#REF!</f>
        <v>#REF!</v>
      </c>
      <c r="AC138" s="19" t="e">
        <f>'Reference Value Summary'!#REF!</f>
        <v>#REF!</v>
      </c>
      <c r="AD138" s="19" t="e">
        <f>'Reference Value Summary'!#REF!</f>
        <v>#REF!</v>
      </c>
      <c r="AE138" s="19" t="e">
        <f>'Reference Value Summary'!#REF!</f>
        <v>#REF!</v>
      </c>
      <c r="AF138" s="19" t="e">
        <f>'Reference Value Summary'!#REF!</f>
        <v>#REF!</v>
      </c>
      <c r="AG138" s="19" t="e">
        <f>'Reference Value Summary'!#REF!</f>
        <v>#REF!</v>
      </c>
      <c r="AH138" s="19" t="e">
        <f>'Reference Value Summary'!#REF!</f>
        <v>#REF!</v>
      </c>
      <c r="AI138" s="19" t="e">
        <f>'Reference Value Summary'!#REF!</f>
        <v>#REF!</v>
      </c>
      <c r="AJ138" s="19">
        <f>'Reference Value Summary'!$B$4</f>
        <v>0</v>
      </c>
      <c r="AK138" s="19">
        <f>'Reference Value Summary'!$B$5</f>
        <v>0</v>
      </c>
      <c r="AL138" s="19" t="str">
        <f>'Reference Value Summary'!$B$6</f>
        <v/>
      </c>
      <c r="AM138" s="113" t="s">
        <v>424</v>
      </c>
      <c r="AN138" s="59"/>
      <c r="AO138" s="59"/>
      <c r="AP138" s="59">
        <f>Database!G137</f>
        <v>0.42</v>
      </c>
      <c r="BA138" s="19" t="str">
        <f>VLOOKUP(AP138,Database!$G$2:$H$139,2,FALSE)</f>
        <v>2012 NUS Carbon Study</v>
      </c>
    </row>
    <row r="139" spans="1:53" ht="45" x14ac:dyDescent="0.25">
      <c r="A139" s="19" t="e">
        <f t="shared" si="2"/>
        <v>#REF!</v>
      </c>
      <c r="B139" s="19" t="e">
        <f>#REF!</f>
        <v>#REF!</v>
      </c>
      <c r="C139" s="19" t="e">
        <f>#REF!</f>
        <v>#REF!</v>
      </c>
      <c r="D139" s="19" t="e">
        <f>#REF!</f>
        <v>#REF!</v>
      </c>
      <c r="E139" s="114" t="e">
        <f>#REF!</f>
        <v>#REF!</v>
      </c>
      <c r="F139" s="19" t="e">
        <f>#REF!</f>
        <v>#REF!</v>
      </c>
      <c r="G139" s="19" t="e">
        <f>#REF!</f>
        <v>#REF!</v>
      </c>
      <c r="H139" s="19" t="e">
        <f>#REF!</f>
        <v>#REF!</v>
      </c>
      <c r="I139" s="19" t="e">
        <f>#REF!</f>
        <v>#REF!</v>
      </c>
      <c r="J139" s="19" t="e">
        <f>#REF!</f>
        <v>#REF!</v>
      </c>
      <c r="K139" s="19" t="e">
        <f>#REF!</f>
        <v>#REF!</v>
      </c>
      <c r="L139" s="19" t="e">
        <f>#REF!</f>
        <v>#REF!</v>
      </c>
      <c r="M139" s="19" t="e">
        <f>#REF!</f>
        <v>#REF!</v>
      </c>
      <c r="N139" s="19" t="e">
        <f>#REF!</f>
        <v>#REF!</v>
      </c>
      <c r="O139" s="19" t="e">
        <f>#REF!</f>
        <v>#REF!</v>
      </c>
      <c r="P139" s="19" t="e">
        <f>#REF!</f>
        <v>#REF!</v>
      </c>
      <c r="Q139" s="19" t="e">
        <f>#REF!</f>
        <v>#REF!</v>
      </c>
      <c r="R139" s="19" t="e">
        <f>#REF!</f>
        <v>#REF!</v>
      </c>
      <c r="S139" s="19" t="e">
        <f>#REF!</f>
        <v>#REF!</v>
      </c>
      <c r="T139" s="19" t="e">
        <f>#REF!</f>
        <v>#REF!</v>
      </c>
      <c r="U139" s="19" t="e">
        <f>#REF!</f>
        <v>#REF!</v>
      </c>
      <c r="V139" s="19" t="e">
        <f>#REF!</f>
        <v>#REF!</v>
      </c>
      <c r="W139" s="19" t="e">
        <f>#REF!</f>
        <v>#REF!</v>
      </c>
      <c r="X139" s="19" t="e">
        <f>#REF!</f>
        <v>#REF!</v>
      </c>
      <c r="Y139" s="19" t="e">
        <f>#REF!</f>
        <v>#REF!</v>
      </c>
      <c r="Z139" s="19" t="e">
        <f>#REF!</f>
        <v>#REF!</v>
      </c>
      <c r="AA139" s="19" t="e">
        <f>#REF!</f>
        <v>#REF!</v>
      </c>
      <c r="AB139" s="19" t="e">
        <f>#REF!</f>
        <v>#REF!</v>
      </c>
      <c r="AC139" s="19" t="e">
        <f>'Reference Value Summary'!#REF!</f>
        <v>#REF!</v>
      </c>
      <c r="AD139" s="19" t="e">
        <f>'Reference Value Summary'!#REF!</f>
        <v>#REF!</v>
      </c>
      <c r="AE139" s="19" t="e">
        <f>'Reference Value Summary'!#REF!</f>
        <v>#REF!</v>
      </c>
      <c r="AF139" s="19" t="e">
        <f>'Reference Value Summary'!#REF!</f>
        <v>#REF!</v>
      </c>
      <c r="AG139" s="19" t="e">
        <f>'Reference Value Summary'!#REF!</f>
        <v>#REF!</v>
      </c>
      <c r="AH139" s="19" t="e">
        <f>'Reference Value Summary'!#REF!</f>
        <v>#REF!</v>
      </c>
      <c r="AI139" s="19" t="e">
        <f>'Reference Value Summary'!#REF!</f>
        <v>#REF!</v>
      </c>
      <c r="AJ139" s="19">
        <f>'Reference Value Summary'!$B$4</f>
        <v>0</v>
      </c>
      <c r="AK139" s="19">
        <f>'Reference Value Summary'!$B$5</f>
        <v>0</v>
      </c>
      <c r="AL139" s="19" t="str">
        <f>'Reference Value Summary'!$B$6</f>
        <v/>
      </c>
      <c r="AM139" s="113" t="s">
        <v>425</v>
      </c>
      <c r="AN139" s="59"/>
      <c r="AO139" s="59"/>
      <c r="AP139" s="59">
        <f>Database!G138</f>
        <v>2820</v>
      </c>
      <c r="BA139" s="19" t="str">
        <f>VLOOKUP(AP139,Database!$G$2:$H$139,2,FALSE)</f>
        <v>2820 kg CO2/m3 - from process analysis in NUS study  (project 1)</v>
      </c>
    </row>
    <row r="140" spans="1:53" ht="45" x14ac:dyDescent="0.25">
      <c r="A140" s="19" t="e">
        <f t="shared" si="2"/>
        <v>#REF!</v>
      </c>
      <c r="B140" s="19" t="e">
        <f>#REF!</f>
        <v>#REF!</v>
      </c>
      <c r="C140" s="19" t="e">
        <f>#REF!</f>
        <v>#REF!</v>
      </c>
      <c r="D140" s="19" t="e">
        <f>#REF!</f>
        <v>#REF!</v>
      </c>
      <c r="E140" s="114" t="e">
        <f>#REF!</f>
        <v>#REF!</v>
      </c>
      <c r="F140" s="19" t="e">
        <f>#REF!</f>
        <v>#REF!</v>
      </c>
      <c r="G140" s="19" t="e">
        <f>#REF!</f>
        <v>#REF!</v>
      </c>
      <c r="H140" s="19" t="e">
        <f>#REF!</f>
        <v>#REF!</v>
      </c>
      <c r="I140" s="19" t="e">
        <f>#REF!</f>
        <v>#REF!</v>
      </c>
      <c r="J140" s="19" t="e">
        <f>#REF!</f>
        <v>#REF!</v>
      </c>
      <c r="K140" s="19" t="e">
        <f>#REF!</f>
        <v>#REF!</v>
      </c>
      <c r="L140" s="19" t="e">
        <f>#REF!</f>
        <v>#REF!</v>
      </c>
      <c r="M140" s="19" t="e">
        <f>#REF!</f>
        <v>#REF!</v>
      </c>
      <c r="N140" s="19" t="e">
        <f>#REF!</f>
        <v>#REF!</v>
      </c>
      <c r="O140" s="19" t="e">
        <f>#REF!</f>
        <v>#REF!</v>
      </c>
      <c r="P140" s="19" t="e">
        <f>#REF!</f>
        <v>#REF!</v>
      </c>
      <c r="Q140" s="19" t="e">
        <f>#REF!</f>
        <v>#REF!</v>
      </c>
      <c r="R140" s="19" t="e">
        <f>#REF!</f>
        <v>#REF!</v>
      </c>
      <c r="S140" s="19" t="e">
        <f>#REF!</f>
        <v>#REF!</v>
      </c>
      <c r="T140" s="19" t="e">
        <f>#REF!</f>
        <v>#REF!</v>
      </c>
      <c r="U140" s="19" t="e">
        <f>#REF!</f>
        <v>#REF!</v>
      </c>
      <c r="V140" s="19" t="e">
        <f>#REF!</f>
        <v>#REF!</v>
      </c>
      <c r="W140" s="19" t="e">
        <f>#REF!</f>
        <v>#REF!</v>
      </c>
      <c r="X140" s="19" t="e">
        <f>#REF!</f>
        <v>#REF!</v>
      </c>
      <c r="Y140" s="19" t="e">
        <f>#REF!</f>
        <v>#REF!</v>
      </c>
      <c r="Z140" s="19" t="e">
        <f>#REF!</f>
        <v>#REF!</v>
      </c>
      <c r="AA140" s="19" t="e">
        <f>#REF!</f>
        <v>#REF!</v>
      </c>
      <c r="AB140" s="19" t="e">
        <f>#REF!</f>
        <v>#REF!</v>
      </c>
      <c r="AC140" s="19" t="e">
        <f>'Reference Value Summary'!#REF!</f>
        <v>#REF!</v>
      </c>
      <c r="AD140" s="19" t="e">
        <f>'Reference Value Summary'!#REF!</f>
        <v>#REF!</v>
      </c>
      <c r="AE140" s="19" t="e">
        <f>'Reference Value Summary'!#REF!</f>
        <v>#REF!</v>
      </c>
      <c r="AF140" s="19" t="e">
        <f>'Reference Value Summary'!#REF!</f>
        <v>#REF!</v>
      </c>
      <c r="AG140" s="19" t="e">
        <f>'Reference Value Summary'!#REF!</f>
        <v>#REF!</v>
      </c>
      <c r="AH140" s="19" t="e">
        <f>'Reference Value Summary'!#REF!</f>
        <v>#REF!</v>
      </c>
      <c r="AI140" s="19" t="e">
        <f>'Reference Value Summary'!#REF!</f>
        <v>#REF!</v>
      </c>
      <c r="AJ140" s="19">
        <f>'Reference Value Summary'!$B$4</f>
        <v>0</v>
      </c>
      <c r="AK140" s="19">
        <f>'Reference Value Summary'!$B$5</f>
        <v>0</v>
      </c>
      <c r="AL140" s="19" t="str">
        <f>'Reference Value Summary'!$B$6</f>
        <v/>
      </c>
      <c r="AM140" s="113" t="s">
        <v>426</v>
      </c>
      <c r="AN140" s="59"/>
      <c r="AO140" s="59"/>
      <c r="AP140" s="59">
        <f>Database!G139</f>
        <v>2263.25</v>
      </c>
      <c r="BA140" s="19" t="str">
        <f>VLOOKUP(AP140,Database!$G$2:$H$139,2,FALSE)</f>
        <v>2263.25 CO2/m3 - from process analysis in NUS study (project 1)</v>
      </c>
    </row>
    <row r="141" spans="1:53" x14ac:dyDescent="0.25">
      <c r="A141" s="19" t="e">
        <f t="shared" ref="A141:A145" si="3">$A$2</f>
        <v>#REF!</v>
      </c>
      <c r="B141" s="19" t="e">
        <f>#REF!</f>
        <v>#REF!</v>
      </c>
      <c r="C141" s="19" t="e">
        <f>#REF!</f>
        <v>#REF!</v>
      </c>
      <c r="D141" s="19" t="e">
        <f>#REF!</f>
        <v>#REF!</v>
      </c>
      <c r="E141" s="114" t="e">
        <f>#REF!</f>
        <v>#REF!</v>
      </c>
      <c r="F141" s="19" t="e">
        <f>#REF!</f>
        <v>#REF!</v>
      </c>
      <c r="G141" s="19" t="e">
        <f>#REF!</f>
        <v>#REF!</v>
      </c>
      <c r="H141" s="19" t="e">
        <f>#REF!</f>
        <v>#REF!</v>
      </c>
      <c r="I141" s="19" t="e">
        <f>#REF!</f>
        <v>#REF!</v>
      </c>
      <c r="J141" s="19" t="e">
        <f>#REF!</f>
        <v>#REF!</v>
      </c>
      <c r="K141" s="19" t="e">
        <f>#REF!</f>
        <v>#REF!</v>
      </c>
      <c r="L141" s="19" t="e">
        <f>#REF!</f>
        <v>#REF!</v>
      </c>
      <c r="M141" s="19" t="e">
        <f>#REF!</f>
        <v>#REF!</v>
      </c>
      <c r="N141" s="19" t="e">
        <f>#REF!</f>
        <v>#REF!</v>
      </c>
      <c r="O141" s="19" t="e">
        <f>#REF!</f>
        <v>#REF!</v>
      </c>
      <c r="P141" s="19" t="e">
        <f>#REF!</f>
        <v>#REF!</v>
      </c>
      <c r="Q141" s="19" t="e">
        <f>#REF!</f>
        <v>#REF!</v>
      </c>
      <c r="R141" s="19" t="e">
        <f>#REF!</f>
        <v>#REF!</v>
      </c>
      <c r="S141" s="19" t="e">
        <f>#REF!</f>
        <v>#REF!</v>
      </c>
      <c r="T141" s="19" t="e">
        <f>#REF!</f>
        <v>#REF!</v>
      </c>
      <c r="U141" s="19" t="e">
        <f>#REF!</f>
        <v>#REF!</v>
      </c>
      <c r="V141" s="19" t="e">
        <f>#REF!</f>
        <v>#REF!</v>
      </c>
      <c r="W141" s="19" t="e">
        <f>#REF!</f>
        <v>#REF!</v>
      </c>
      <c r="X141" s="19" t="e">
        <f>#REF!</f>
        <v>#REF!</v>
      </c>
      <c r="Y141" s="19" t="e">
        <f>#REF!</f>
        <v>#REF!</v>
      </c>
      <c r="Z141" s="19" t="e">
        <f>#REF!</f>
        <v>#REF!</v>
      </c>
      <c r="AA141" s="19" t="e">
        <f>#REF!</f>
        <v>#REF!</v>
      </c>
      <c r="AB141" s="19" t="e">
        <f>#REF!</f>
        <v>#REF!</v>
      </c>
      <c r="AC141" s="19" t="e">
        <f>'Reference Value Summary'!#REF!</f>
        <v>#REF!</v>
      </c>
      <c r="AD141" s="19" t="e">
        <f>'Reference Value Summary'!#REF!</f>
        <v>#REF!</v>
      </c>
      <c r="AE141" s="19" t="e">
        <f>'Reference Value Summary'!#REF!</f>
        <v>#REF!</v>
      </c>
      <c r="AF141" s="19" t="e">
        <f>'Reference Value Summary'!#REF!</f>
        <v>#REF!</v>
      </c>
      <c r="AG141" s="19" t="e">
        <f>'Reference Value Summary'!#REF!</f>
        <v>#REF!</v>
      </c>
      <c r="AH141" s="19" t="e">
        <f>'Reference Value Summary'!#REF!</f>
        <v>#REF!</v>
      </c>
      <c r="AI141" s="19" t="e">
        <f>'Reference Value Summary'!#REF!</f>
        <v>#REF!</v>
      </c>
      <c r="AJ141" s="19">
        <f>'Reference Value Summary'!$B$4</f>
        <v>0</v>
      </c>
      <c r="AK141" s="19">
        <f>'Reference Value Summary'!$B$5</f>
        <v>0</v>
      </c>
      <c r="AL141" s="19" t="str">
        <f>'Reference Value Summary'!$B$6</f>
        <v/>
      </c>
      <c r="AM141" s="23" t="e">
        <f>AO141</f>
        <v>#REF!</v>
      </c>
      <c r="AN141" s="23" t="e">
        <f>AO141</f>
        <v>#REF!</v>
      </c>
      <c r="AO141" s="23" t="e">
        <f>'(C) Comparison to Reference'!#REF!</f>
        <v>#REF!</v>
      </c>
      <c r="AP141" s="23" t="e">
        <f>'(C) Comparison to Reference'!#REF!</f>
        <v>#REF!</v>
      </c>
      <c r="AQ141" s="23" t="e">
        <f>'(C) Comparison to Reference'!#REF!</f>
        <v>#REF!</v>
      </c>
      <c r="AR141" s="23" t="e">
        <f>'(C) Comparison to Reference'!#REF!</f>
        <v>#REF!</v>
      </c>
      <c r="AS141" s="23"/>
      <c r="AT141" s="23"/>
      <c r="AU141" s="23"/>
      <c r="AV141" s="23" t="e">
        <f>#REF!</f>
        <v>#REF!</v>
      </c>
      <c r="AW141" s="23" t="e">
        <f>#REF!</f>
        <v>#REF!</v>
      </c>
      <c r="AX141" s="23"/>
      <c r="AY141" s="23"/>
      <c r="AZ141" s="23"/>
      <c r="BA141" s="19" t="s">
        <v>554</v>
      </c>
    </row>
    <row r="142" spans="1:53" x14ac:dyDescent="0.25">
      <c r="A142" s="19" t="e">
        <f t="shared" si="3"/>
        <v>#REF!</v>
      </c>
      <c r="B142" s="19" t="e">
        <f>#REF!</f>
        <v>#REF!</v>
      </c>
      <c r="C142" s="19" t="e">
        <f>#REF!</f>
        <v>#REF!</v>
      </c>
      <c r="D142" s="19" t="e">
        <f>#REF!</f>
        <v>#REF!</v>
      </c>
      <c r="E142" s="114" t="e">
        <f>#REF!</f>
        <v>#REF!</v>
      </c>
      <c r="F142" s="19" t="e">
        <f>#REF!</f>
        <v>#REF!</v>
      </c>
      <c r="G142" s="19" t="e">
        <f>#REF!</f>
        <v>#REF!</v>
      </c>
      <c r="H142" s="19" t="e">
        <f>#REF!</f>
        <v>#REF!</v>
      </c>
      <c r="I142" s="19" t="e">
        <f>#REF!</f>
        <v>#REF!</v>
      </c>
      <c r="J142" s="19" t="e">
        <f>#REF!</f>
        <v>#REF!</v>
      </c>
      <c r="K142" s="19" t="e">
        <f>#REF!</f>
        <v>#REF!</v>
      </c>
      <c r="L142" s="19" t="e">
        <f>#REF!</f>
        <v>#REF!</v>
      </c>
      <c r="M142" s="19" t="e">
        <f>#REF!</f>
        <v>#REF!</v>
      </c>
      <c r="N142" s="19" t="e">
        <f>#REF!</f>
        <v>#REF!</v>
      </c>
      <c r="O142" s="19" t="e">
        <f>#REF!</f>
        <v>#REF!</v>
      </c>
      <c r="P142" s="19" t="e">
        <f>#REF!</f>
        <v>#REF!</v>
      </c>
      <c r="Q142" s="19" t="e">
        <f>#REF!</f>
        <v>#REF!</v>
      </c>
      <c r="R142" s="19" t="e">
        <f>#REF!</f>
        <v>#REF!</v>
      </c>
      <c r="S142" s="19" t="e">
        <f>#REF!</f>
        <v>#REF!</v>
      </c>
      <c r="T142" s="19" t="e">
        <f>#REF!</f>
        <v>#REF!</v>
      </c>
      <c r="U142" s="19" t="e">
        <f>#REF!</f>
        <v>#REF!</v>
      </c>
      <c r="V142" s="19" t="e">
        <f>#REF!</f>
        <v>#REF!</v>
      </c>
      <c r="W142" s="19" t="e">
        <f>#REF!</f>
        <v>#REF!</v>
      </c>
      <c r="X142" s="19" t="e">
        <f>#REF!</f>
        <v>#REF!</v>
      </c>
      <c r="Y142" s="19" t="e">
        <f>#REF!</f>
        <v>#REF!</v>
      </c>
      <c r="Z142" s="19" t="e">
        <f>#REF!</f>
        <v>#REF!</v>
      </c>
      <c r="AA142" s="19" t="e">
        <f>#REF!</f>
        <v>#REF!</v>
      </c>
      <c r="AB142" s="19" t="e">
        <f>#REF!</f>
        <v>#REF!</v>
      </c>
      <c r="AC142" s="19" t="e">
        <f>'Reference Value Summary'!#REF!</f>
        <v>#REF!</v>
      </c>
      <c r="AD142" s="19" t="e">
        <f>'Reference Value Summary'!#REF!</f>
        <v>#REF!</v>
      </c>
      <c r="AE142" s="19" t="e">
        <f>'Reference Value Summary'!#REF!</f>
        <v>#REF!</v>
      </c>
      <c r="AF142" s="19" t="e">
        <f>'Reference Value Summary'!#REF!</f>
        <v>#REF!</v>
      </c>
      <c r="AG142" s="19" t="e">
        <f>'Reference Value Summary'!#REF!</f>
        <v>#REF!</v>
      </c>
      <c r="AH142" s="19" t="e">
        <f>'Reference Value Summary'!#REF!</f>
        <v>#REF!</v>
      </c>
      <c r="AI142" s="19" t="e">
        <f>'Reference Value Summary'!#REF!</f>
        <v>#REF!</v>
      </c>
      <c r="AJ142" s="19">
        <f>'Reference Value Summary'!$B$4</f>
        <v>0</v>
      </c>
      <c r="AK142" s="19">
        <f>'Reference Value Summary'!$B$5</f>
        <v>0</v>
      </c>
      <c r="AL142" s="19" t="str">
        <f>'Reference Value Summary'!$B$6</f>
        <v/>
      </c>
      <c r="AM142" s="23" t="e">
        <f>AO142</f>
        <v>#REF!</v>
      </c>
      <c r="AN142" s="23" t="e">
        <f>AO142</f>
        <v>#REF!</v>
      </c>
      <c r="AO142" s="23" t="e">
        <f>'(C) Comparison to Reference'!#REF!</f>
        <v>#REF!</v>
      </c>
      <c r="AP142" s="23" t="e">
        <f>'(C) Comparison to Reference'!#REF!</f>
        <v>#REF!</v>
      </c>
      <c r="AQ142" s="23" t="e">
        <f>'(C) Comparison to Reference'!#REF!</f>
        <v>#REF!</v>
      </c>
      <c r="AR142" s="23" t="e">
        <f>'(C) Comparison to Reference'!#REF!</f>
        <v>#REF!</v>
      </c>
      <c r="AS142" s="23"/>
      <c r="AT142" s="23"/>
      <c r="AU142" s="23"/>
      <c r="AV142" s="23" t="e">
        <f>#REF!</f>
        <v>#REF!</v>
      </c>
      <c r="AW142" s="23" t="e">
        <f>#REF!</f>
        <v>#REF!</v>
      </c>
      <c r="AX142" s="23"/>
      <c r="AY142" s="23"/>
      <c r="AZ142" s="23"/>
      <c r="BA142" s="19" t="s">
        <v>554</v>
      </c>
    </row>
    <row r="143" spans="1:53" x14ac:dyDescent="0.25">
      <c r="A143" s="19" t="e">
        <f t="shared" si="3"/>
        <v>#REF!</v>
      </c>
      <c r="B143" s="19" t="e">
        <f>#REF!</f>
        <v>#REF!</v>
      </c>
      <c r="C143" s="19" t="e">
        <f>#REF!</f>
        <v>#REF!</v>
      </c>
      <c r="D143" s="19" t="e">
        <f>#REF!</f>
        <v>#REF!</v>
      </c>
      <c r="E143" s="114" t="e">
        <f>#REF!</f>
        <v>#REF!</v>
      </c>
      <c r="F143" s="19" t="e">
        <f>#REF!</f>
        <v>#REF!</v>
      </c>
      <c r="G143" s="19" t="e">
        <f>#REF!</f>
        <v>#REF!</v>
      </c>
      <c r="H143" s="19" t="e">
        <f>#REF!</f>
        <v>#REF!</v>
      </c>
      <c r="I143" s="19" t="e">
        <f>#REF!</f>
        <v>#REF!</v>
      </c>
      <c r="J143" s="19" t="e">
        <f>#REF!</f>
        <v>#REF!</v>
      </c>
      <c r="K143" s="19" t="e">
        <f>#REF!</f>
        <v>#REF!</v>
      </c>
      <c r="L143" s="19" t="e">
        <f>#REF!</f>
        <v>#REF!</v>
      </c>
      <c r="M143" s="19" t="e">
        <f>#REF!</f>
        <v>#REF!</v>
      </c>
      <c r="N143" s="19" t="e">
        <f>#REF!</f>
        <v>#REF!</v>
      </c>
      <c r="O143" s="19" t="e">
        <f>#REF!</f>
        <v>#REF!</v>
      </c>
      <c r="P143" s="19" t="e">
        <f>#REF!</f>
        <v>#REF!</v>
      </c>
      <c r="Q143" s="19" t="e">
        <f>#REF!</f>
        <v>#REF!</v>
      </c>
      <c r="R143" s="19" t="e">
        <f>#REF!</f>
        <v>#REF!</v>
      </c>
      <c r="S143" s="19" t="e">
        <f>#REF!</f>
        <v>#REF!</v>
      </c>
      <c r="T143" s="19" t="e">
        <f>#REF!</f>
        <v>#REF!</v>
      </c>
      <c r="U143" s="19" t="e">
        <f>#REF!</f>
        <v>#REF!</v>
      </c>
      <c r="V143" s="19" t="e">
        <f>#REF!</f>
        <v>#REF!</v>
      </c>
      <c r="W143" s="19" t="e">
        <f>#REF!</f>
        <v>#REF!</v>
      </c>
      <c r="X143" s="19" t="e">
        <f>#REF!</f>
        <v>#REF!</v>
      </c>
      <c r="Y143" s="19" t="e">
        <f>#REF!</f>
        <v>#REF!</v>
      </c>
      <c r="Z143" s="19" t="e">
        <f>#REF!</f>
        <v>#REF!</v>
      </c>
      <c r="AA143" s="19" t="e">
        <f>#REF!</f>
        <v>#REF!</v>
      </c>
      <c r="AB143" s="19" t="e">
        <f>#REF!</f>
        <v>#REF!</v>
      </c>
      <c r="AC143" s="19" t="e">
        <f>'Reference Value Summary'!#REF!</f>
        <v>#REF!</v>
      </c>
      <c r="AD143" s="19" t="e">
        <f>'Reference Value Summary'!#REF!</f>
        <v>#REF!</v>
      </c>
      <c r="AE143" s="19" t="e">
        <f>'Reference Value Summary'!#REF!</f>
        <v>#REF!</v>
      </c>
      <c r="AF143" s="19" t="e">
        <f>'Reference Value Summary'!#REF!</f>
        <v>#REF!</v>
      </c>
      <c r="AG143" s="19" t="e">
        <f>'Reference Value Summary'!#REF!</f>
        <v>#REF!</v>
      </c>
      <c r="AH143" s="19" t="e">
        <f>'Reference Value Summary'!#REF!</f>
        <v>#REF!</v>
      </c>
      <c r="AI143" s="19" t="e">
        <f>'Reference Value Summary'!#REF!</f>
        <v>#REF!</v>
      </c>
      <c r="AJ143" s="19">
        <f>'Reference Value Summary'!$B$4</f>
        <v>0</v>
      </c>
      <c r="AK143" s="19">
        <f>'Reference Value Summary'!$B$5</f>
        <v>0</v>
      </c>
      <c r="AL143" s="19" t="str">
        <f>'Reference Value Summary'!$B$6</f>
        <v/>
      </c>
      <c r="AM143" s="23" t="e">
        <f>AO143</f>
        <v>#REF!</v>
      </c>
      <c r="AN143" s="23" t="e">
        <f>AO143</f>
        <v>#REF!</v>
      </c>
      <c r="AO143" s="23" t="e">
        <f>'(C) Comparison to Reference'!#REF!</f>
        <v>#REF!</v>
      </c>
      <c r="AP143" s="23" t="e">
        <f>'(C) Comparison to Reference'!#REF!</f>
        <v>#REF!</v>
      </c>
      <c r="AQ143" s="23" t="e">
        <f>'(C) Comparison to Reference'!#REF!</f>
        <v>#REF!</v>
      </c>
      <c r="AR143" s="23" t="e">
        <f>'(C) Comparison to Reference'!#REF!</f>
        <v>#REF!</v>
      </c>
      <c r="AS143" s="23"/>
      <c r="AT143" s="23"/>
      <c r="AU143" s="23"/>
      <c r="AV143" s="23" t="e">
        <f>#REF!</f>
        <v>#REF!</v>
      </c>
      <c r="AW143" s="23" t="e">
        <f>#REF!</f>
        <v>#REF!</v>
      </c>
      <c r="AX143" s="23"/>
      <c r="AY143" s="23"/>
      <c r="AZ143" s="23"/>
      <c r="BA143" s="19" t="s">
        <v>554</v>
      </c>
    </row>
    <row r="144" spans="1:53" x14ac:dyDescent="0.25">
      <c r="A144" s="19" t="e">
        <f t="shared" si="3"/>
        <v>#REF!</v>
      </c>
      <c r="B144" s="19" t="e">
        <f>#REF!</f>
        <v>#REF!</v>
      </c>
      <c r="C144" s="19" t="e">
        <f>#REF!</f>
        <v>#REF!</v>
      </c>
      <c r="D144" s="19" t="e">
        <f>#REF!</f>
        <v>#REF!</v>
      </c>
      <c r="E144" s="114" t="e">
        <f>#REF!</f>
        <v>#REF!</v>
      </c>
      <c r="F144" s="19" t="e">
        <f>#REF!</f>
        <v>#REF!</v>
      </c>
      <c r="G144" s="19" t="e">
        <f>#REF!</f>
        <v>#REF!</v>
      </c>
      <c r="H144" s="19" t="e">
        <f>#REF!</f>
        <v>#REF!</v>
      </c>
      <c r="I144" s="19" t="e">
        <f>#REF!</f>
        <v>#REF!</v>
      </c>
      <c r="J144" s="19" t="e">
        <f>#REF!</f>
        <v>#REF!</v>
      </c>
      <c r="K144" s="19" t="e">
        <f>#REF!</f>
        <v>#REF!</v>
      </c>
      <c r="L144" s="19" t="e">
        <f>#REF!</f>
        <v>#REF!</v>
      </c>
      <c r="M144" s="19" t="e">
        <f>#REF!</f>
        <v>#REF!</v>
      </c>
      <c r="N144" s="19" t="e">
        <f>#REF!</f>
        <v>#REF!</v>
      </c>
      <c r="O144" s="19" t="e">
        <f>#REF!</f>
        <v>#REF!</v>
      </c>
      <c r="P144" s="19" t="e">
        <f>#REF!</f>
        <v>#REF!</v>
      </c>
      <c r="Q144" s="19" t="e">
        <f>#REF!</f>
        <v>#REF!</v>
      </c>
      <c r="R144" s="19" t="e">
        <f>#REF!</f>
        <v>#REF!</v>
      </c>
      <c r="S144" s="19" t="e">
        <f>#REF!</f>
        <v>#REF!</v>
      </c>
      <c r="T144" s="19" t="e">
        <f>#REF!</f>
        <v>#REF!</v>
      </c>
      <c r="U144" s="19" t="e">
        <f>#REF!</f>
        <v>#REF!</v>
      </c>
      <c r="V144" s="19" t="e">
        <f>#REF!</f>
        <v>#REF!</v>
      </c>
      <c r="W144" s="19" t="e">
        <f>#REF!</f>
        <v>#REF!</v>
      </c>
      <c r="X144" s="19" t="e">
        <f>#REF!</f>
        <v>#REF!</v>
      </c>
      <c r="Y144" s="19" t="e">
        <f>#REF!</f>
        <v>#REF!</v>
      </c>
      <c r="Z144" s="19" t="e">
        <f>#REF!</f>
        <v>#REF!</v>
      </c>
      <c r="AA144" s="19" t="e">
        <f>#REF!</f>
        <v>#REF!</v>
      </c>
      <c r="AB144" s="19" t="e">
        <f>#REF!</f>
        <v>#REF!</v>
      </c>
      <c r="AC144" s="19" t="e">
        <f>'Reference Value Summary'!#REF!</f>
        <v>#REF!</v>
      </c>
      <c r="AD144" s="19" t="e">
        <f>'Reference Value Summary'!#REF!</f>
        <v>#REF!</v>
      </c>
      <c r="AE144" s="19" t="e">
        <f>'Reference Value Summary'!#REF!</f>
        <v>#REF!</v>
      </c>
      <c r="AF144" s="19" t="e">
        <f>'Reference Value Summary'!#REF!</f>
        <v>#REF!</v>
      </c>
      <c r="AG144" s="19" t="e">
        <f>'Reference Value Summary'!#REF!</f>
        <v>#REF!</v>
      </c>
      <c r="AH144" s="19" t="e">
        <f>'Reference Value Summary'!#REF!</f>
        <v>#REF!</v>
      </c>
      <c r="AI144" s="19" t="e">
        <f>'Reference Value Summary'!#REF!</f>
        <v>#REF!</v>
      </c>
      <c r="AJ144" s="19">
        <f>'Reference Value Summary'!$B$4</f>
        <v>0</v>
      </c>
      <c r="AK144" s="19">
        <f>'Reference Value Summary'!$B$5</f>
        <v>0</v>
      </c>
      <c r="AL144" s="19" t="str">
        <f>'Reference Value Summary'!$B$6</f>
        <v/>
      </c>
      <c r="AM144" s="23" t="e">
        <f>AO144</f>
        <v>#REF!</v>
      </c>
      <c r="AN144" s="23" t="e">
        <f>AO144</f>
        <v>#REF!</v>
      </c>
      <c r="AO144" s="23" t="e">
        <f>'(C) Comparison to Reference'!#REF!</f>
        <v>#REF!</v>
      </c>
      <c r="AP144" s="23" t="e">
        <f>'(C) Comparison to Reference'!#REF!</f>
        <v>#REF!</v>
      </c>
      <c r="AQ144" s="23" t="e">
        <f>'(C) Comparison to Reference'!#REF!</f>
        <v>#REF!</v>
      </c>
      <c r="AR144" s="23" t="e">
        <f>'(C) Comparison to Reference'!#REF!</f>
        <v>#REF!</v>
      </c>
      <c r="AS144" s="23"/>
      <c r="AT144" s="23"/>
      <c r="AU144" s="23"/>
      <c r="AV144" s="23" t="e">
        <f>#REF!</f>
        <v>#REF!</v>
      </c>
      <c r="AW144" s="23" t="e">
        <f>#REF!</f>
        <v>#REF!</v>
      </c>
      <c r="AX144" s="23"/>
      <c r="AY144" s="23"/>
      <c r="AZ144" s="23"/>
      <c r="BA144" s="19" t="s">
        <v>554</v>
      </c>
    </row>
    <row r="145" spans="1:53" x14ac:dyDescent="0.25">
      <c r="A145" s="19" t="e">
        <f t="shared" si="3"/>
        <v>#REF!</v>
      </c>
      <c r="B145" s="19" t="e">
        <f>#REF!</f>
        <v>#REF!</v>
      </c>
      <c r="C145" s="19" t="e">
        <f>#REF!</f>
        <v>#REF!</v>
      </c>
      <c r="D145" s="19" t="e">
        <f>#REF!</f>
        <v>#REF!</v>
      </c>
      <c r="E145" s="114" t="e">
        <f>#REF!</f>
        <v>#REF!</v>
      </c>
      <c r="F145" s="19" t="e">
        <f>#REF!</f>
        <v>#REF!</v>
      </c>
      <c r="G145" s="19" t="e">
        <f>#REF!</f>
        <v>#REF!</v>
      </c>
      <c r="H145" s="19" t="e">
        <f>#REF!</f>
        <v>#REF!</v>
      </c>
      <c r="I145" s="19" t="e">
        <f>#REF!</f>
        <v>#REF!</v>
      </c>
      <c r="J145" s="19" t="e">
        <f>#REF!</f>
        <v>#REF!</v>
      </c>
      <c r="K145" s="19" t="e">
        <f>#REF!</f>
        <v>#REF!</v>
      </c>
      <c r="L145" s="19" t="e">
        <f>#REF!</f>
        <v>#REF!</v>
      </c>
      <c r="M145" s="19" t="e">
        <f>#REF!</f>
        <v>#REF!</v>
      </c>
      <c r="N145" s="19" t="e">
        <f>#REF!</f>
        <v>#REF!</v>
      </c>
      <c r="O145" s="19" t="e">
        <f>#REF!</f>
        <v>#REF!</v>
      </c>
      <c r="P145" s="19" t="e">
        <f>#REF!</f>
        <v>#REF!</v>
      </c>
      <c r="Q145" s="19" t="e">
        <f>#REF!</f>
        <v>#REF!</v>
      </c>
      <c r="R145" s="19" t="e">
        <f>#REF!</f>
        <v>#REF!</v>
      </c>
      <c r="S145" s="19" t="e">
        <f>#REF!</f>
        <v>#REF!</v>
      </c>
      <c r="T145" s="19" t="e">
        <f>#REF!</f>
        <v>#REF!</v>
      </c>
      <c r="U145" s="19" t="e">
        <f>#REF!</f>
        <v>#REF!</v>
      </c>
      <c r="V145" s="19" t="e">
        <f>#REF!</f>
        <v>#REF!</v>
      </c>
      <c r="W145" s="19" t="e">
        <f>#REF!</f>
        <v>#REF!</v>
      </c>
      <c r="X145" s="19" t="e">
        <f>#REF!</f>
        <v>#REF!</v>
      </c>
      <c r="Y145" s="19" t="e">
        <f>#REF!</f>
        <v>#REF!</v>
      </c>
      <c r="Z145" s="19" t="e">
        <f>#REF!</f>
        <v>#REF!</v>
      </c>
      <c r="AA145" s="19" t="e">
        <f>#REF!</f>
        <v>#REF!</v>
      </c>
      <c r="AB145" s="19" t="e">
        <f>#REF!</f>
        <v>#REF!</v>
      </c>
      <c r="AC145" s="19" t="e">
        <f>'Reference Value Summary'!#REF!</f>
        <v>#REF!</v>
      </c>
      <c r="AD145" s="19" t="e">
        <f>'Reference Value Summary'!#REF!</f>
        <v>#REF!</v>
      </c>
      <c r="AE145" s="19" t="e">
        <f>'Reference Value Summary'!#REF!</f>
        <v>#REF!</v>
      </c>
      <c r="AF145" s="19" t="e">
        <f>'Reference Value Summary'!#REF!</f>
        <v>#REF!</v>
      </c>
      <c r="AG145" s="19" t="e">
        <f>'Reference Value Summary'!#REF!</f>
        <v>#REF!</v>
      </c>
      <c r="AH145" s="19" t="e">
        <f>'Reference Value Summary'!#REF!</f>
        <v>#REF!</v>
      </c>
      <c r="AI145" s="19" t="e">
        <f>'Reference Value Summary'!#REF!</f>
        <v>#REF!</v>
      </c>
      <c r="AJ145" s="19">
        <f>'Reference Value Summary'!$B$4</f>
        <v>0</v>
      </c>
      <c r="AK145" s="19">
        <f>'Reference Value Summary'!$B$5</f>
        <v>0</v>
      </c>
      <c r="AL145" s="19" t="str">
        <f>'Reference Value Summary'!$B$6</f>
        <v/>
      </c>
      <c r="AM145" s="23" t="e">
        <f>AO145</f>
        <v>#REF!</v>
      </c>
      <c r="AN145" s="23" t="e">
        <f>AO145</f>
        <v>#REF!</v>
      </c>
      <c r="AO145" s="23" t="e">
        <f>'(C) Comparison to Reference'!#REF!</f>
        <v>#REF!</v>
      </c>
      <c r="AP145" s="23" t="e">
        <f>'(C) Comparison to Reference'!#REF!</f>
        <v>#REF!</v>
      </c>
      <c r="AQ145" s="23" t="e">
        <f>'(C) Comparison to Reference'!#REF!</f>
        <v>#REF!</v>
      </c>
      <c r="AR145" s="23" t="e">
        <f>'(C) Comparison to Reference'!#REF!</f>
        <v>#REF!</v>
      </c>
      <c r="AS145" s="23"/>
      <c r="AT145" s="23"/>
      <c r="AU145" s="23"/>
      <c r="AV145" s="23" t="e">
        <f>#REF!</f>
        <v>#REF!</v>
      </c>
      <c r="AW145" s="23" t="e">
        <f>#REF!</f>
        <v>#REF!</v>
      </c>
      <c r="AX145" s="23"/>
      <c r="AY145" s="23"/>
      <c r="AZ145" s="23"/>
      <c r="BA145" s="19" t="s">
        <v>554</v>
      </c>
    </row>
  </sheetData>
  <phoneticPr fontId="4"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EC23C9E3C35624C8878EB2394E657C7" ma:contentTypeVersion="3" ma:contentTypeDescription="Create a new document." ma:contentTypeScope="" ma:versionID="2682c425a5276d51d063ab7ebe736686">
  <xsd:schema xmlns:xsd="http://www.w3.org/2001/XMLSchema" xmlns:xs="http://www.w3.org/2001/XMLSchema" xmlns:p="http://schemas.microsoft.com/office/2006/metadata/properties" xmlns:ns2="e3ed5a5c-e8e8-4770-9c35-2c2c05cbcd9d" targetNamespace="http://schemas.microsoft.com/office/2006/metadata/properties" ma:root="true" ma:fieldsID="a0699cbdf25ef8120c6695d91619b453" ns2:_="">
    <xsd:import namespace="e3ed5a5c-e8e8-4770-9c35-2c2c05cbcd9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d5a5c-e8e8-4770-9c35-2c2c05cbcd9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8C4892-1848-4959-9E42-E7942D726CF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88986D03-AB00-4876-B694-D054D51A9590}">
  <ds:schemaRefs>
    <ds:schemaRef ds:uri="http://schemas.microsoft.com/sharepoint/v3/contenttype/forms"/>
  </ds:schemaRefs>
</ds:datastoreItem>
</file>

<file path=customXml/itemProps3.xml><?xml version="1.0" encoding="utf-8"?>
<ds:datastoreItem xmlns:ds="http://schemas.openxmlformats.org/officeDocument/2006/customXml" ds:itemID="{461A5F7C-28D0-4C88-9465-F386D062B9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ed5a5c-e8e8-4770-9c35-2c2c05cbcd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124</vt:i4>
      </vt:variant>
    </vt:vector>
  </HeadingPairs>
  <TitlesOfParts>
    <vt:vector size="138" baseType="lpstr">
      <vt:lpstr>Overview &amp; Revision Tracking</vt:lpstr>
      <vt:lpstr>Guidance Notes</vt:lpstr>
      <vt:lpstr>(A)Project Details</vt:lpstr>
      <vt:lpstr>(B) WLC Template</vt:lpstr>
      <vt:lpstr>(C) Comparison to Reference</vt:lpstr>
      <vt:lpstr>Reference Value Summary</vt:lpstr>
      <vt:lpstr>Database</vt:lpstr>
      <vt:lpstr>Transport</vt:lpstr>
      <vt:lpstr>Compilation</vt:lpstr>
      <vt:lpstr>Building Types</vt:lpstr>
      <vt:lpstr>Old</vt:lpstr>
      <vt:lpstr>Draft_Database</vt:lpstr>
      <vt:lpstr>Removed items</vt:lpstr>
      <vt:lpstr>Original Database</vt:lpstr>
      <vt:lpstr>Transport!Admixture</vt:lpstr>
      <vt:lpstr>Admixture</vt:lpstr>
      <vt:lpstr>Transport!Aluminium</vt:lpstr>
      <vt:lpstr>Aluminium</vt:lpstr>
      <vt:lpstr>Transport!Bricks</vt:lpstr>
      <vt:lpstr>Bricks</vt:lpstr>
      <vt:lpstr>Building_Types</vt:lpstr>
      <vt:lpstr>Transport!CarbonList</vt:lpstr>
      <vt:lpstr>CarbonList</vt:lpstr>
      <vt:lpstr>Transport!Carpet</vt:lpstr>
      <vt:lpstr>Carpet</vt:lpstr>
      <vt:lpstr>Transport!Cement</vt:lpstr>
      <vt:lpstr>Cement</vt:lpstr>
      <vt:lpstr>Transport!Coarse_aggregates</vt:lpstr>
      <vt:lpstr>Coarse_aggregates</vt:lpstr>
      <vt:lpstr>Transport!Cold_Rolled_Coil</vt:lpstr>
      <vt:lpstr>Cold_Rolled_Coil</vt:lpstr>
      <vt:lpstr>Commercial</vt:lpstr>
      <vt:lpstr>Transport!Concrete</vt:lpstr>
      <vt:lpstr>Concrete</vt:lpstr>
      <vt:lpstr>Concrete_Components</vt:lpstr>
      <vt:lpstr>Concrete_General</vt:lpstr>
      <vt:lpstr>Transport!Concrete_Natural</vt:lpstr>
      <vt:lpstr>Concrete_Natural</vt:lpstr>
      <vt:lpstr>Transport!Copper</vt:lpstr>
      <vt:lpstr>Copper</vt:lpstr>
      <vt:lpstr>Transport!Double_Glazing_Glass</vt:lpstr>
      <vt:lpstr>Double_Glazing_Glass</vt:lpstr>
      <vt:lpstr>Transport!Eco_Concrete_15percent_Fly_Ash</vt:lpstr>
      <vt:lpstr>Eco_Concrete_15percent_Fly_Ash</vt:lpstr>
      <vt:lpstr>Transport!Eco_Concrete_25percent_GGBS</vt:lpstr>
      <vt:lpstr>Eco_Concrete_25percent_GGBS</vt:lpstr>
      <vt:lpstr>Transport!Eco_Concrete_30percent_Fly_Ash</vt:lpstr>
      <vt:lpstr>Eco_Concrete_30percent_Fly_Ash</vt:lpstr>
      <vt:lpstr>Transport!Eco_Concrete_50percent_GGBS</vt:lpstr>
      <vt:lpstr>Eco_Concrete_50percent_GGBS</vt:lpstr>
      <vt:lpstr>Educational</vt:lpstr>
      <vt:lpstr>Transport!Electrogalvanized</vt:lpstr>
      <vt:lpstr>Electrogalvanized</vt:lpstr>
      <vt:lpstr>Transport!Fibre_Glass</vt:lpstr>
      <vt:lpstr>Fibre_Glass</vt:lpstr>
      <vt:lpstr>Transport!Fine_aggregates</vt:lpstr>
      <vt:lpstr>Fine_aggregates</vt:lpstr>
      <vt:lpstr>Transport!Finished_ColdRolled_Coil</vt:lpstr>
      <vt:lpstr>Finished_ColdRolled_Coil</vt:lpstr>
      <vt:lpstr>Transport!General_Glass</vt:lpstr>
      <vt:lpstr>General_Glass</vt:lpstr>
      <vt:lpstr>Glass</vt:lpstr>
      <vt:lpstr>Healthcare</vt:lpstr>
      <vt:lpstr>Transport!Hot_Rolled_Coil</vt:lpstr>
      <vt:lpstr>Hot_Rolled_Coil</vt:lpstr>
      <vt:lpstr>Transport!HotDip_Galvanized</vt:lpstr>
      <vt:lpstr>HotDip_Galvanized</vt:lpstr>
      <vt:lpstr>Industrial</vt:lpstr>
      <vt:lpstr>Transport!Laminated_Glass</vt:lpstr>
      <vt:lpstr>Laminated_Glass</vt:lpstr>
      <vt:lpstr>Transport!Mineral_Wool</vt:lpstr>
      <vt:lpstr>Mineral_Wool</vt:lpstr>
      <vt:lpstr>Non_Residential</vt:lpstr>
      <vt:lpstr>Transport!Organic_Coated_Sheet</vt:lpstr>
      <vt:lpstr>Organic_Coated_Sheet</vt:lpstr>
      <vt:lpstr>Other_Non_Residential</vt:lpstr>
      <vt:lpstr>Others</vt:lpstr>
      <vt:lpstr>Transport!Paint</vt:lpstr>
      <vt:lpstr>Paint</vt:lpstr>
      <vt:lpstr>Transport!Paper</vt:lpstr>
      <vt:lpstr>Paper</vt:lpstr>
      <vt:lpstr>Transport!Pickled_HotRolled_Coil</vt:lpstr>
      <vt:lpstr>Pickled_HotRolled_Coil</vt:lpstr>
      <vt:lpstr>Transport!Plaster</vt:lpstr>
      <vt:lpstr>Plaster</vt:lpstr>
      <vt:lpstr>Transport!Plastic</vt:lpstr>
      <vt:lpstr>Plastic</vt:lpstr>
      <vt:lpstr>Transport!Plate</vt:lpstr>
      <vt:lpstr>Plate</vt:lpstr>
      <vt:lpstr>Transport!Precast_Concrete_Natural</vt:lpstr>
      <vt:lpstr>Precast_Concrete_Natural</vt:lpstr>
      <vt:lpstr>Transport!Precast_Eco_Concrete_15percent_Fly_Ash</vt:lpstr>
      <vt:lpstr>Precast_Eco_Concrete_15percent_Fly_Ash</vt:lpstr>
      <vt:lpstr>Transport!Precast_Eco_Concrete_25percent_GGBS</vt:lpstr>
      <vt:lpstr>Precast_Eco_Concrete_25percent_GGBS</vt:lpstr>
      <vt:lpstr>Transport!Precast_Eco_Concrete_30percent_Fly_Ash</vt:lpstr>
      <vt:lpstr>Precast_Eco_Concrete_30percent_Fly_Ash</vt:lpstr>
      <vt:lpstr>Transport!Precast_Eco_Concrete_50percent_GGBS</vt:lpstr>
      <vt:lpstr>Precast_Eco_Concrete_50percent_GGBS</vt:lpstr>
      <vt:lpstr>Transport!Primary_Steel</vt:lpstr>
      <vt:lpstr>Primary_Steel</vt:lpstr>
      <vt:lpstr>'(A)Project Details'!Print_Area</vt:lpstr>
      <vt:lpstr>'(C) Comparison to Reference'!Print_Area</vt:lpstr>
      <vt:lpstr>'Guidance Notes'!Print_Area</vt:lpstr>
      <vt:lpstr>'Overview &amp; Revision Tracking'!Print_Area</vt:lpstr>
      <vt:lpstr>'Reference Value Summary'!Print_Area</vt:lpstr>
      <vt:lpstr>Transport!Rebar</vt:lpstr>
      <vt:lpstr>Rebar</vt:lpstr>
      <vt:lpstr>Transport!Recycled_Glass</vt:lpstr>
      <vt:lpstr>Recycled_Glass</vt:lpstr>
      <vt:lpstr>Transport!Recycled_Steel</vt:lpstr>
      <vt:lpstr>Recycled_Steel</vt:lpstr>
      <vt:lpstr>Residential</vt:lpstr>
      <vt:lpstr>Transport!Sealant</vt:lpstr>
      <vt:lpstr>Sealant</vt:lpstr>
      <vt:lpstr>Transport!Section</vt:lpstr>
      <vt:lpstr>Section</vt:lpstr>
      <vt:lpstr>Transport!Sky_light_Glass</vt:lpstr>
      <vt:lpstr>Sky_light_Glass</vt:lpstr>
      <vt:lpstr>Steel</vt:lpstr>
      <vt:lpstr>Transport!Tampered_or_Toughened_Glass</vt:lpstr>
      <vt:lpstr>Tampered_or_Toughened_Glass</vt:lpstr>
      <vt:lpstr>Transport!Tiles</vt:lpstr>
      <vt:lpstr>Tiles</vt:lpstr>
      <vt:lpstr>Transport!Timber</vt:lpstr>
      <vt:lpstr>Timber</vt:lpstr>
      <vt:lpstr>Transport!Triple_Glazing_Glass</vt:lpstr>
      <vt:lpstr>Triple_Glazing_Glass</vt:lpstr>
      <vt:lpstr>Transport!UO_Pipe</vt:lpstr>
      <vt:lpstr>UO_Pipe</vt:lpstr>
      <vt:lpstr>Transport!Water</vt:lpstr>
      <vt:lpstr>Water</vt:lpstr>
      <vt:lpstr>Transport!Waterproofing</vt:lpstr>
      <vt:lpstr>Waterproofing</vt:lpstr>
      <vt:lpstr>Transport!Welded_Pipe</vt:lpstr>
      <vt:lpstr>Welded_Pipe</vt:lpstr>
      <vt:lpstr>Transport!Wire_Rod</vt:lpstr>
      <vt:lpstr>Wire_Rod</vt:lpstr>
    </vt:vector>
  </TitlesOfParts>
  <Company>WOG 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Yock Keng LEOW (BCA)</dc:creator>
  <cp:lastModifiedBy>yuxuan Tan</cp:lastModifiedBy>
  <cp:lastPrinted>2021-09-03T01:59:28Z</cp:lastPrinted>
  <dcterms:created xsi:type="dcterms:W3CDTF">2019-05-09T05:53:52Z</dcterms:created>
  <dcterms:modified xsi:type="dcterms:W3CDTF">2023-10-13T08:07:01Z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f288355-fb4c-44cd-b9ca-40cfc2aee5f8_Enabled">
    <vt:lpwstr>true</vt:lpwstr>
  </property>
  <property fmtid="{D5CDD505-2E9C-101B-9397-08002B2CF9AE}" pid="3" name="MSIP_Label_4f288355-fb4c-44cd-b9ca-40cfc2aee5f8_SetDate">
    <vt:lpwstr>2021-10-26T14:42:42Z</vt:lpwstr>
  </property>
  <property fmtid="{D5CDD505-2E9C-101B-9397-08002B2CF9AE}" pid="4" name="MSIP_Label_4f288355-fb4c-44cd-b9ca-40cfc2aee5f8_Method">
    <vt:lpwstr>Standard</vt:lpwstr>
  </property>
  <property fmtid="{D5CDD505-2E9C-101B-9397-08002B2CF9AE}" pid="5" name="MSIP_Label_4f288355-fb4c-44cd-b9ca-40cfc2aee5f8_Name">
    <vt:lpwstr>Non Sensitive_1</vt:lpwstr>
  </property>
  <property fmtid="{D5CDD505-2E9C-101B-9397-08002B2CF9AE}" pid="6" name="MSIP_Label_4f288355-fb4c-44cd-b9ca-40cfc2aee5f8_SiteId">
    <vt:lpwstr>0b11c524-9a1c-4e1b-84cb-6336aefc2243</vt:lpwstr>
  </property>
  <property fmtid="{D5CDD505-2E9C-101B-9397-08002B2CF9AE}" pid="7" name="MSIP_Label_4f288355-fb4c-44cd-b9ca-40cfc2aee5f8_ActionId">
    <vt:lpwstr>6e86c658-19b6-4d77-a1fd-79c10108ba27</vt:lpwstr>
  </property>
  <property fmtid="{D5CDD505-2E9C-101B-9397-08002B2CF9AE}" pid="8" name="MSIP_Label_4f288355-fb4c-44cd-b9ca-40cfc2aee5f8_ContentBits">
    <vt:lpwstr>0</vt:lpwstr>
  </property>
  <property fmtid="{D5CDD505-2E9C-101B-9397-08002B2CF9AE}" pid="9" name="ContentTypeId">
    <vt:lpwstr>0x0101007EC23C9E3C35624C8878EB2394E657C7</vt:lpwstr>
  </property>
</Properties>
</file>