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a_huihan\Desktop\GBPD\BCA-HPB GM HW 2018\GM HW Scoresheet\Acutal Criteria\Final (1 Oct 18)\"/>
    </mc:Choice>
  </mc:AlternateContent>
  <bookViews>
    <workbookView xWindow="0" yWindow="0" windowWidth="16155" windowHeight="7620"/>
  </bookViews>
  <sheets>
    <sheet name="POE Results" sheetId="1" r:id="rId1"/>
    <sheet name="POE Graphs" sheetId="2" r:id="rId2"/>
  </sheets>
  <definedNames>
    <definedName name="Age">#REF!</definedName>
    <definedName name="Clothing">#REF!</definedName>
    <definedName name="Gender">#REF!</definedName>
    <definedName name="LevelSatisfy">#REF!</definedName>
    <definedName name="NoYes">#REF!</definedName>
    <definedName name="Occation">#REF!</definedName>
    <definedName name="WorkHour">#REF!</definedName>
    <definedName name="Yes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4" i="2" s="1"/>
  <c r="AT21" i="1"/>
  <c r="AT22" i="1"/>
  <c r="AT23" i="1"/>
  <c r="AT24" i="1"/>
  <c r="AT25" i="1"/>
  <c r="CJ23" i="1"/>
  <c r="CD23" i="1"/>
  <c r="D116" i="2" s="1"/>
  <c r="E116" i="2" s="1"/>
  <c r="BV21" i="1"/>
  <c r="BO25" i="1"/>
  <c r="BK27" i="1"/>
  <c r="BG25" i="1"/>
  <c r="BC27" i="1"/>
  <c r="AY25" i="1"/>
  <c r="AP22" i="1"/>
  <c r="AJ22" i="1"/>
  <c r="B136" i="2"/>
  <c r="B130" i="2"/>
  <c r="B131" i="2"/>
  <c r="B132" i="2"/>
  <c r="B133" i="2"/>
  <c r="B134" i="2"/>
  <c r="B135" i="2"/>
  <c r="C129" i="2"/>
  <c r="C119" i="2"/>
  <c r="C120" i="2"/>
  <c r="C121" i="2"/>
  <c r="C122" i="2"/>
  <c r="C123" i="2"/>
  <c r="C118" i="2"/>
  <c r="C114" i="2"/>
  <c r="C115" i="2"/>
  <c r="C116" i="2"/>
  <c r="C113" i="2"/>
  <c r="C110" i="2"/>
  <c r="C111" i="2"/>
  <c r="C109" i="2"/>
  <c r="B104" i="2"/>
  <c r="B105" i="2"/>
  <c r="B106" i="2"/>
  <c r="B107" i="2"/>
  <c r="B98" i="2"/>
  <c r="BA27" i="1"/>
  <c r="BE27" i="1"/>
  <c r="BI27" i="1"/>
  <c r="BM27" i="1"/>
  <c r="BQ27" i="1"/>
  <c r="AW27" i="1"/>
  <c r="B92" i="2"/>
  <c r="B93" i="2"/>
  <c r="B94" i="2"/>
  <c r="B95" i="2"/>
  <c r="B96" i="2"/>
  <c r="B97" i="2"/>
  <c r="B91" i="2"/>
  <c r="B80" i="2"/>
  <c r="B81" i="2"/>
  <c r="B82" i="2"/>
  <c r="B83" i="2"/>
  <c r="B84" i="2"/>
  <c r="B64" i="2"/>
  <c r="B65" i="2"/>
  <c r="B63" i="2"/>
  <c r="D62" i="2"/>
  <c r="E62" i="2"/>
  <c r="F62" i="2"/>
  <c r="C62" i="2"/>
  <c r="C54" i="2"/>
  <c r="C55" i="2"/>
  <c r="C53" i="2"/>
  <c r="C46" i="2"/>
  <c r="C47" i="2"/>
  <c r="C48" i="2"/>
  <c r="C49" i="2"/>
  <c r="C45" i="2"/>
  <c r="C38" i="2"/>
  <c r="C39" i="2"/>
  <c r="C40" i="2"/>
  <c r="C41" i="2"/>
  <c r="C42" i="2"/>
  <c r="C37" i="2"/>
  <c r="C31" i="2"/>
  <c r="C30" i="2"/>
  <c r="C24" i="2"/>
  <c r="C25" i="2"/>
  <c r="C26" i="2"/>
  <c r="C27" i="2"/>
  <c r="C28" i="2"/>
  <c r="C23" i="2"/>
  <c r="C19" i="2"/>
  <c r="C20" i="2"/>
  <c r="C21" i="2"/>
  <c r="C18" i="2"/>
  <c r="CK22" i="1"/>
  <c r="CL22" i="1"/>
  <c r="CM22" i="1"/>
  <c r="CN22" i="1"/>
  <c r="CO22" i="1"/>
  <c r="CP22" i="1"/>
  <c r="CQ22" i="1"/>
  <c r="CR22" i="1"/>
  <c r="CK23" i="1"/>
  <c r="CL23" i="1"/>
  <c r="CM23" i="1"/>
  <c r="CN23" i="1"/>
  <c r="CO23" i="1"/>
  <c r="CP23" i="1"/>
  <c r="CQ23" i="1"/>
  <c r="CR23" i="1"/>
  <c r="CK24" i="1"/>
  <c r="CL24" i="1"/>
  <c r="CM24" i="1"/>
  <c r="CN24" i="1"/>
  <c r="CO24" i="1"/>
  <c r="CP24" i="1"/>
  <c r="CQ24" i="1"/>
  <c r="CR24" i="1"/>
  <c r="CK25" i="1"/>
  <c r="CL25" i="1"/>
  <c r="CM25" i="1"/>
  <c r="CN25" i="1"/>
  <c r="CO25" i="1"/>
  <c r="CP25" i="1"/>
  <c r="CQ25" i="1"/>
  <c r="CR25" i="1"/>
  <c r="CK26" i="1"/>
  <c r="CL26" i="1"/>
  <c r="CM26" i="1"/>
  <c r="CN26" i="1"/>
  <c r="CO26" i="1"/>
  <c r="CP26" i="1"/>
  <c r="CQ26" i="1"/>
  <c r="CR26" i="1"/>
  <c r="CK27" i="1"/>
  <c r="CL27" i="1"/>
  <c r="CM27" i="1"/>
  <c r="CN27" i="1"/>
  <c r="CO27" i="1"/>
  <c r="CP27" i="1"/>
  <c r="CQ27" i="1"/>
  <c r="CR27" i="1"/>
  <c r="CK21" i="1"/>
  <c r="CL21" i="1"/>
  <c r="CM21" i="1"/>
  <c r="CN21" i="1"/>
  <c r="CO21" i="1"/>
  <c r="CP21" i="1"/>
  <c r="CQ21" i="1"/>
  <c r="CR21" i="1"/>
  <c r="CJ27" i="1"/>
  <c r="CJ26" i="1"/>
  <c r="CJ25" i="1"/>
  <c r="CJ24" i="1"/>
  <c r="CJ22" i="1"/>
  <c r="CJ21" i="1"/>
  <c r="CK20" i="1"/>
  <c r="D129" i="2" s="1"/>
  <c r="CL20" i="1"/>
  <c r="E129" i="2" s="1"/>
  <c r="CM20" i="1"/>
  <c r="F129" i="2" s="1"/>
  <c r="CN20" i="1"/>
  <c r="G129" i="2" s="1"/>
  <c r="CO20" i="1"/>
  <c r="H129" i="2"/>
  <c r="CP20" i="1"/>
  <c r="I129" i="2" s="1"/>
  <c r="CQ20" i="1"/>
  <c r="J129" i="2"/>
  <c r="CR20" i="1"/>
  <c r="K129" i="2" s="1"/>
  <c r="CJ20" i="1"/>
  <c r="CG25" i="1"/>
  <c r="D123" i="2" s="1"/>
  <c r="CG24" i="1"/>
  <c r="D122" i="2" s="1"/>
  <c r="CG23" i="1"/>
  <c r="D121" i="2" s="1"/>
  <c r="CG22" i="1"/>
  <c r="D120" i="2" s="1"/>
  <c r="CG21" i="1"/>
  <c r="D119" i="2" s="1"/>
  <c r="CG20" i="1"/>
  <c r="D118" i="2" s="1"/>
  <c r="E118" i="2" s="1"/>
  <c r="CD20" i="1"/>
  <c r="D113" i="2" s="1"/>
  <c r="CA22" i="1"/>
  <c r="D111" i="2" s="1"/>
  <c r="CA21" i="1"/>
  <c r="D110" i="2" s="1"/>
  <c r="CA20" i="1"/>
  <c r="D109" i="2" s="1"/>
  <c r="BV20" i="1"/>
  <c r="D103" i="2" s="1"/>
  <c r="BW20" i="1"/>
  <c r="E103" i="2" s="1"/>
  <c r="BX20" i="1"/>
  <c r="F103" i="2" s="1"/>
  <c r="BU20" i="1"/>
  <c r="C103" i="2" s="1"/>
  <c r="BV24" i="1"/>
  <c r="BW24" i="1"/>
  <c r="BX24" i="1"/>
  <c r="BW23" i="1"/>
  <c r="BX23" i="1"/>
  <c r="BW22" i="1"/>
  <c r="BX22" i="1"/>
  <c r="BW21" i="1"/>
  <c r="BX21" i="1"/>
  <c r="BU24" i="1"/>
  <c r="BU23" i="1"/>
  <c r="BU22" i="1"/>
  <c r="BU21" i="1"/>
  <c r="AY23" i="1"/>
  <c r="BA23" i="1"/>
  <c r="BC23" i="1"/>
  <c r="BE23" i="1"/>
  <c r="BG23" i="1"/>
  <c r="BI23" i="1"/>
  <c r="BK23" i="1"/>
  <c r="BM23" i="1"/>
  <c r="BO23" i="1"/>
  <c r="BQ23" i="1"/>
  <c r="AY22" i="1"/>
  <c r="BA22" i="1"/>
  <c r="BC22" i="1"/>
  <c r="BE22" i="1"/>
  <c r="BG22" i="1"/>
  <c r="BI22" i="1"/>
  <c r="BK22" i="1"/>
  <c r="BM22" i="1"/>
  <c r="BO22" i="1"/>
  <c r="BQ22" i="1"/>
  <c r="AY21" i="1"/>
  <c r="BA21" i="1"/>
  <c r="BC21" i="1"/>
  <c r="BE21" i="1"/>
  <c r="BG21" i="1"/>
  <c r="BI21" i="1"/>
  <c r="BK21" i="1"/>
  <c r="BM21" i="1"/>
  <c r="BO21" i="1"/>
  <c r="BQ21" i="1"/>
  <c r="AW21" i="1"/>
  <c r="AW22" i="1"/>
  <c r="AW23" i="1"/>
  <c r="BA25" i="1"/>
  <c r="BE25" i="1"/>
  <c r="BI25" i="1"/>
  <c r="BM25" i="1"/>
  <c r="BQ25" i="1"/>
  <c r="BA26" i="1"/>
  <c r="BE26" i="1"/>
  <c r="BI26" i="1"/>
  <c r="BM26" i="1"/>
  <c r="K97" i="2" s="1"/>
  <c r="BQ26" i="1"/>
  <c r="AW26" i="1"/>
  <c r="AW25" i="1"/>
  <c r="BA20" i="1"/>
  <c r="E91" i="2" s="1"/>
  <c r="BC20" i="1"/>
  <c r="F91" i="2" s="1"/>
  <c r="BE20" i="1"/>
  <c r="G91" i="2" s="1"/>
  <c r="BG20" i="1"/>
  <c r="H91" i="2" s="1"/>
  <c r="BI20" i="1"/>
  <c r="I91" i="2" s="1"/>
  <c r="BK20" i="1"/>
  <c r="J91" i="2" s="1"/>
  <c r="BM20" i="1"/>
  <c r="K91" i="2" s="1"/>
  <c r="BO20" i="1"/>
  <c r="L91" i="2" s="1"/>
  <c r="BQ20" i="1"/>
  <c r="M91" i="2" s="1"/>
  <c r="AY20" i="1"/>
  <c r="D91" i="2" s="1"/>
  <c r="AW20" i="1"/>
  <c r="C91" i="2" s="1"/>
  <c r="AN25" i="1"/>
  <c r="AO25" i="1"/>
  <c r="AP25" i="1"/>
  <c r="AQ25" i="1"/>
  <c r="AR25" i="1"/>
  <c r="AS25" i="1"/>
  <c r="AN24" i="1"/>
  <c r="AO24" i="1"/>
  <c r="AQ24" i="1"/>
  <c r="AR24" i="1"/>
  <c r="H83" i="2" s="1"/>
  <c r="AS24" i="1"/>
  <c r="AN23" i="1"/>
  <c r="AO23" i="1"/>
  <c r="AQ23" i="1"/>
  <c r="G82" i="2" s="1"/>
  <c r="AR23" i="1"/>
  <c r="AS23" i="1"/>
  <c r="AN22" i="1"/>
  <c r="AO22" i="1"/>
  <c r="AQ22" i="1"/>
  <c r="AR22" i="1"/>
  <c r="AS22" i="1"/>
  <c r="AN21" i="1"/>
  <c r="AO21" i="1"/>
  <c r="AP21" i="1"/>
  <c r="AQ21" i="1"/>
  <c r="AR21" i="1"/>
  <c r="AS21" i="1"/>
  <c r="I80" i="2" s="1"/>
  <c r="AM25" i="1"/>
  <c r="AM24" i="1"/>
  <c r="AM23" i="1"/>
  <c r="AM22" i="1"/>
  <c r="AM21" i="1"/>
  <c r="AN20" i="1"/>
  <c r="D79" i="2"/>
  <c r="AO20" i="1"/>
  <c r="E79" i="2" s="1"/>
  <c r="AP20" i="1"/>
  <c r="F79" i="2"/>
  <c r="AQ20" i="1"/>
  <c r="G79" i="2" s="1"/>
  <c r="AR20" i="1"/>
  <c r="H79" i="2" s="1"/>
  <c r="AS20" i="1"/>
  <c r="I79" i="2"/>
  <c r="AT20" i="1"/>
  <c r="J79" i="2" s="1"/>
  <c r="AM20" i="1"/>
  <c r="C79" i="2"/>
  <c r="AH23" i="1"/>
  <c r="AI23" i="1"/>
  <c r="AJ23" i="1"/>
  <c r="AH22" i="1"/>
  <c r="AI22" i="1"/>
  <c r="AG23" i="1"/>
  <c r="AG22" i="1"/>
  <c r="AH21" i="1"/>
  <c r="AI21" i="1"/>
  <c r="AJ21" i="1"/>
  <c r="AG21" i="1"/>
  <c r="F21" i="1"/>
  <c r="D9" i="2" s="1"/>
  <c r="F20" i="1"/>
  <c r="D8" i="2" s="1"/>
  <c r="AP24" i="1"/>
  <c r="BO26" i="1"/>
  <c r="BG26" i="1"/>
  <c r="AY26" i="1"/>
  <c r="BK25" i="1"/>
  <c r="BC25" i="1"/>
  <c r="BV23" i="1"/>
  <c r="CD21" i="1"/>
  <c r="D114" i="2" s="1"/>
  <c r="BO27" i="1"/>
  <c r="BG27" i="1"/>
  <c r="AY27" i="1"/>
  <c r="AP23" i="1"/>
  <c r="BV22" i="1"/>
  <c r="CD22" i="1"/>
  <c r="D115" i="2" s="1"/>
  <c r="BK26" i="1"/>
  <c r="BC26" i="1"/>
  <c r="P25" i="1"/>
  <c r="D28" i="2" s="1"/>
  <c r="P24" i="1"/>
  <c r="D27" i="2" s="1"/>
  <c r="P23" i="1"/>
  <c r="D26" i="2" s="1"/>
  <c r="E26" i="2" s="1"/>
  <c r="P22" i="1"/>
  <c r="D25" i="2" s="1"/>
  <c r="P21" i="1"/>
  <c r="D24" i="2" s="1"/>
  <c r="P20" i="1"/>
  <c r="D23" i="2" s="1"/>
  <c r="E23" i="2" s="1"/>
  <c r="L23" i="1"/>
  <c r="D21" i="2" s="1"/>
  <c r="I23" i="1"/>
  <c r="D14" i="2" s="1"/>
  <c r="S20" i="1"/>
  <c r="D30" i="2" s="1"/>
  <c r="E30" i="2" s="1"/>
  <c r="S21" i="1"/>
  <c r="D31" i="2" s="1"/>
  <c r="AD20" i="1"/>
  <c r="D53" i="2" s="1"/>
  <c r="AD21" i="1"/>
  <c r="D54" i="2" s="1"/>
  <c r="I24" i="1"/>
  <c r="D15" i="2" s="1"/>
  <c r="I21" i="1"/>
  <c r="D12" i="2" s="1"/>
  <c r="I20" i="1"/>
  <c r="D11" i="2" s="1"/>
  <c r="V23" i="1"/>
  <c r="D40" i="2" s="1"/>
  <c r="V25" i="1"/>
  <c r="D42" i="2" s="1"/>
  <c r="V21" i="1"/>
  <c r="D38" i="2" s="1"/>
  <c r="V20" i="1"/>
  <c r="D37" i="2" s="1"/>
  <c r="E37" i="2" s="1"/>
  <c r="I22" i="1"/>
  <c r="D13" i="2" s="1"/>
  <c r="E13" i="2" s="1"/>
  <c r="I25" i="1"/>
  <c r="D16" i="2" s="1"/>
  <c r="L21" i="1"/>
  <c r="D19" i="2" s="1"/>
  <c r="L20" i="1"/>
  <c r="D18" i="2" s="1"/>
  <c r="L22" i="1"/>
  <c r="D20" i="2" s="1"/>
  <c r="Z21" i="1"/>
  <c r="D46" i="2" s="1"/>
  <c r="Z20" i="1"/>
  <c r="D45" i="2" s="1"/>
  <c r="Z24" i="1"/>
  <c r="D49" i="2" s="1"/>
  <c r="E49" i="2" s="1"/>
  <c r="Z22" i="1"/>
  <c r="D47" i="2" s="1"/>
  <c r="Z23" i="1"/>
  <c r="D48" i="2" s="1"/>
  <c r="E48" i="2" s="1"/>
  <c r="V24" i="1"/>
  <c r="D41" i="2" s="1"/>
  <c r="V22" i="1"/>
  <c r="D39" i="2" s="1"/>
  <c r="AD22" i="1"/>
  <c r="D55" i="2" s="1"/>
  <c r="J97" i="2" l="1"/>
  <c r="E16" i="2"/>
  <c r="E54" i="2"/>
  <c r="E9" i="2"/>
  <c r="D63" i="2"/>
  <c r="L96" i="2"/>
  <c r="E18" i="2"/>
  <c r="E42" i="2"/>
  <c r="E8" i="2"/>
  <c r="C80" i="2"/>
  <c r="E11" i="2"/>
  <c r="E84" i="2"/>
  <c r="E41" i="2"/>
  <c r="E114" i="2"/>
  <c r="E113" i="2"/>
  <c r="E104" i="2"/>
  <c r="G133" i="2"/>
  <c r="F136" i="2"/>
  <c r="H134" i="2"/>
  <c r="E131" i="2"/>
  <c r="E105" i="2"/>
  <c r="J133" i="2"/>
  <c r="E111" i="2"/>
  <c r="I136" i="2"/>
  <c r="H130" i="2"/>
  <c r="G136" i="2"/>
  <c r="H132" i="2"/>
  <c r="F131" i="2"/>
  <c r="C107" i="2"/>
  <c r="E134" i="2"/>
  <c r="C105" i="2"/>
  <c r="K133" i="2"/>
  <c r="F130" i="2"/>
  <c r="D136" i="2"/>
  <c r="I135" i="2"/>
  <c r="I131" i="2"/>
  <c r="J98" i="2"/>
  <c r="F98" i="2"/>
  <c r="M97" i="2"/>
  <c r="J92" i="2"/>
  <c r="K92" i="2"/>
  <c r="H97" i="2"/>
  <c r="M92" i="2"/>
  <c r="F94" i="2"/>
  <c r="I94" i="2"/>
  <c r="D96" i="2"/>
  <c r="I92" i="2"/>
  <c r="K96" i="2"/>
  <c r="M96" i="2"/>
  <c r="G96" i="2"/>
  <c r="K93" i="2"/>
  <c r="I81" i="2"/>
  <c r="D80" i="2"/>
  <c r="E81" i="2"/>
  <c r="G81" i="2"/>
  <c r="C81" i="2"/>
  <c r="C83" i="2"/>
  <c r="D83" i="2"/>
  <c r="F83" i="2"/>
  <c r="I82" i="2"/>
  <c r="C63" i="2"/>
  <c r="D64" i="2"/>
  <c r="E64" i="2"/>
  <c r="E24" i="2"/>
  <c r="C6" i="2"/>
  <c r="E19" i="2"/>
  <c r="E46" i="2"/>
  <c r="D135" i="2"/>
  <c r="D104" i="2"/>
  <c r="E109" i="2"/>
  <c r="K132" i="2"/>
  <c r="C131" i="2"/>
  <c r="E136" i="2"/>
  <c r="D131" i="2"/>
  <c r="G94" i="2"/>
  <c r="F97" i="2"/>
  <c r="J81" i="2"/>
  <c r="J83" i="2"/>
  <c r="E107" i="2"/>
  <c r="E115" i="2"/>
  <c r="G131" i="2"/>
  <c r="F134" i="2"/>
  <c r="F106" i="2"/>
  <c r="E130" i="2"/>
  <c r="C132" i="2"/>
  <c r="K136" i="2"/>
  <c r="D134" i="2"/>
  <c r="J131" i="2"/>
  <c r="J136" i="2"/>
  <c r="I134" i="2"/>
  <c r="D132" i="2"/>
  <c r="G134" i="2"/>
  <c r="C134" i="2"/>
  <c r="D130" i="2"/>
  <c r="E132" i="2"/>
  <c r="E110" i="2"/>
  <c r="K131" i="2"/>
  <c r="J134" i="2"/>
  <c r="C106" i="2"/>
  <c r="F105" i="2"/>
  <c r="C98" i="2"/>
  <c r="E98" i="2"/>
  <c r="L98" i="2"/>
  <c r="I96" i="2"/>
  <c r="K94" i="2"/>
  <c r="E96" i="2"/>
  <c r="C96" i="2"/>
  <c r="G93" i="2"/>
  <c r="L92" i="2"/>
  <c r="C92" i="2"/>
  <c r="E94" i="2"/>
  <c r="G97" i="2"/>
  <c r="M94" i="2"/>
  <c r="H92" i="2"/>
  <c r="C97" i="2"/>
  <c r="D92" i="2"/>
  <c r="C93" i="2"/>
  <c r="G83" i="2"/>
  <c r="E83" i="2"/>
  <c r="F84" i="2"/>
  <c r="H84" i="2"/>
  <c r="H82" i="2"/>
  <c r="F82" i="2"/>
  <c r="F80" i="2"/>
  <c r="H80" i="2"/>
  <c r="G84" i="2"/>
  <c r="F63" i="2"/>
  <c r="E65" i="2"/>
  <c r="F65" i="2"/>
  <c r="E28" i="2"/>
  <c r="G135" i="2"/>
  <c r="E133" i="2"/>
  <c r="J135" i="2"/>
  <c r="C104" i="2"/>
  <c r="F133" i="2"/>
  <c r="H135" i="2"/>
  <c r="F104" i="2"/>
  <c r="G98" i="2"/>
  <c r="D98" i="2"/>
  <c r="E97" i="2"/>
  <c r="H96" i="2"/>
  <c r="G130" i="2"/>
  <c r="H136" i="2"/>
  <c r="F132" i="2"/>
  <c r="J130" i="2"/>
  <c r="E135" i="2"/>
  <c r="H133" i="2"/>
  <c r="K134" i="2"/>
  <c r="E121" i="2"/>
  <c r="D107" i="2"/>
  <c r="I132" i="2"/>
  <c r="F107" i="2"/>
  <c r="G132" i="2"/>
  <c r="F135" i="2"/>
  <c r="H131" i="2"/>
  <c r="C135" i="2"/>
  <c r="D106" i="2"/>
  <c r="K130" i="2"/>
  <c r="C136" i="2"/>
  <c r="J132" i="2"/>
  <c r="C130" i="2"/>
  <c r="I133" i="2"/>
  <c r="K98" i="2"/>
  <c r="H98" i="2"/>
  <c r="M98" i="2"/>
  <c r="F93" i="2"/>
  <c r="I97" i="2"/>
  <c r="G92" i="2"/>
  <c r="D93" i="2"/>
  <c r="L94" i="2"/>
  <c r="D94" i="2"/>
  <c r="H93" i="2"/>
  <c r="J94" i="2"/>
  <c r="D97" i="2"/>
  <c r="H94" i="2"/>
  <c r="E92" i="2"/>
  <c r="E93" i="2"/>
  <c r="C94" i="2"/>
  <c r="E80" i="2"/>
  <c r="C84" i="2"/>
  <c r="H81" i="2"/>
  <c r="G80" i="2"/>
  <c r="D84" i="2"/>
  <c r="D82" i="2"/>
  <c r="I83" i="2"/>
  <c r="E63" i="2"/>
  <c r="D65" i="2"/>
  <c r="C65" i="2"/>
  <c r="E106" i="2"/>
  <c r="D105" i="2"/>
  <c r="D133" i="2"/>
  <c r="C133" i="2"/>
  <c r="K135" i="2"/>
  <c r="I130" i="2"/>
  <c r="I98" i="2"/>
  <c r="F92" i="2"/>
  <c r="I93" i="2"/>
  <c r="J93" i="2"/>
  <c r="J80" i="2"/>
  <c r="J82" i="2"/>
  <c r="J84" i="2"/>
  <c r="E47" i="2"/>
  <c r="E40" i="2"/>
  <c r="E12" i="2"/>
  <c r="E53" i="2"/>
  <c r="E14" i="2"/>
  <c r="C64" i="2"/>
  <c r="F81" i="2"/>
  <c r="E82" i="2"/>
  <c r="J96" i="2"/>
  <c r="L93" i="2"/>
  <c r="F96" i="2"/>
  <c r="L97" i="2"/>
  <c r="C82" i="2"/>
  <c r="E119" i="2"/>
  <c r="E122" i="2"/>
  <c r="E39" i="2"/>
  <c r="E20" i="2"/>
  <c r="E55" i="2"/>
  <c r="E45" i="2"/>
  <c r="E38" i="2"/>
  <c r="E15" i="2"/>
  <c r="E31" i="2"/>
  <c r="E21" i="2"/>
  <c r="F64" i="2"/>
  <c r="D81" i="2"/>
  <c r="I84" i="2"/>
  <c r="M93" i="2"/>
  <c r="E25" i="2"/>
  <c r="E27" i="2"/>
  <c r="E120" i="2"/>
  <c r="E123" i="2"/>
</calcChain>
</file>

<file path=xl/sharedStrings.xml><?xml version="1.0" encoding="utf-8"?>
<sst xmlns="http://schemas.openxmlformats.org/spreadsheetml/2006/main" count="188" uniqueCount="158">
  <si>
    <t>No</t>
  </si>
  <si>
    <t>Gender</t>
  </si>
  <si>
    <t>Age</t>
  </si>
  <si>
    <t>Total</t>
  </si>
  <si>
    <t>Yes</t>
  </si>
  <si>
    <t>Female</t>
  </si>
  <si>
    <t>Male</t>
  </si>
  <si>
    <t>&gt;61 Yrs</t>
  </si>
  <si>
    <t>51-60 Yrs</t>
  </si>
  <si>
    <t>41-50 Yrs</t>
  </si>
  <si>
    <t>31-40 Yrs</t>
  </si>
  <si>
    <t>21-30 Yrs</t>
  </si>
  <si>
    <t>&gt;21 Yrs</t>
  </si>
  <si>
    <t>2. Gender</t>
  </si>
  <si>
    <t>3. Age group</t>
  </si>
  <si>
    <t>POE Report</t>
  </si>
  <si>
    <t>pax</t>
  </si>
  <si>
    <t>1. Participation</t>
  </si>
  <si>
    <t>Est. no of occupants in the building</t>
  </si>
  <si>
    <t>No of survey participants</t>
  </si>
  <si>
    <t>Survey participation rate</t>
  </si>
  <si>
    <t>Overall indoor environment</t>
  </si>
  <si>
    <t>Dry throat</t>
  </si>
  <si>
    <t>Cough</t>
  </si>
  <si>
    <t>Eye irritation</t>
  </si>
  <si>
    <t>Headache</t>
  </si>
  <si>
    <t>Lethargy</t>
  </si>
  <si>
    <t>Drowsiness</t>
  </si>
  <si>
    <t>Dizziness</t>
  </si>
  <si>
    <t>Satisfied</t>
  </si>
  <si>
    <t>Enclosed Room</t>
  </si>
  <si>
    <t>Air Quality</t>
  </si>
  <si>
    <t>Building name</t>
  </si>
  <si>
    <t>Storey (floor)</t>
  </si>
  <si>
    <t>Skin rash/ itchiness</t>
  </si>
  <si>
    <t>Nausea/ vomiting</t>
  </si>
  <si>
    <t>Shortness of breath</t>
  </si>
  <si>
    <t>comments</t>
  </si>
  <si>
    <t>Job Category</t>
  </si>
  <si>
    <t>Hours Spent</t>
  </si>
  <si>
    <t>Workplace Type</t>
  </si>
  <si>
    <t>Medical Condition (Asthma)</t>
  </si>
  <si>
    <t>Medical Condition (Allergy)</t>
  </si>
  <si>
    <t>Medical Condition (Sinus)</t>
  </si>
  <si>
    <t>Medical Condition (Migraine)</t>
  </si>
  <si>
    <t>Thermal Comfort</t>
  </si>
  <si>
    <t>Lighting Level</t>
  </si>
  <si>
    <t>Daylight level</t>
  </si>
  <si>
    <t>Window view to outside</t>
  </si>
  <si>
    <t>Noise level</t>
  </si>
  <si>
    <t>Overall clealiness</t>
  </si>
  <si>
    <t>Stuffy Nose</t>
  </si>
  <si>
    <t>Feel better aft leaving building</t>
  </si>
  <si>
    <t>Healthier meals</t>
  </si>
  <si>
    <t>Sweetened drinks</t>
  </si>
  <si>
    <t>Take stairs</t>
  </si>
  <si>
    <t>Smoke</t>
  </si>
  <si>
    <t>Stress</t>
  </si>
  <si>
    <t>Health activity at workplace</t>
  </si>
  <si>
    <t>Managerial</t>
  </si>
  <si>
    <t>Professional</t>
  </si>
  <si>
    <t>Admin</t>
  </si>
  <si>
    <t>Others</t>
  </si>
  <si>
    <t>Less than 10 Hours</t>
  </si>
  <si>
    <t>11-15 Hours</t>
  </si>
  <si>
    <t>16-20 Hours</t>
  </si>
  <si>
    <t>21-25 Hours</t>
  </si>
  <si>
    <t>26-30 Hours</t>
  </si>
  <si>
    <t>Over 30 Hours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</si>
  <si>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</si>
  <si>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</si>
  <si>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</si>
  <si>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</si>
  <si>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</si>
  <si>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</si>
  <si>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</si>
  <si>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</si>
  <si>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</si>
  <si>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Open/ shared space</t>
  </si>
  <si>
    <t>Photocopier/ Printer</t>
  </si>
  <si>
    <t>Server rack/ room</t>
  </si>
  <si>
    <t>Pantry</t>
  </si>
  <si>
    <t>Entrance</t>
  </si>
  <si>
    <t>Not applicable</t>
  </si>
  <si>
    <t>Surrounding Work Environment</t>
  </si>
  <si>
    <t>Item use to attain thermal comfort</t>
  </si>
  <si>
    <t>Fans</t>
  </si>
  <si>
    <t>Extra clothes</t>
  </si>
  <si>
    <t>Less clothes</t>
  </si>
  <si>
    <t>Regularly</t>
  </si>
  <si>
    <t>Sometimes</t>
  </si>
  <si>
    <t>Never</t>
  </si>
  <si>
    <t>Experience of unpleasant odour</t>
  </si>
  <si>
    <t>Yes, on medication</t>
  </si>
  <si>
    <t>Yes, not on medication</t>
  </si>
  <si>
    <t>Asthma</t>
  </si>
  <si>
    <t>Allergy</t>
  </si>
  <si>
    <t>Sinus</t>
  </si>
  <si>
    <t>Migraine</t>
  </si>
  <si>
    <t>2-3 times weekly</t>
  </si>
  <si>
    <t>B</t>
  </si>
  <si>
    <t>Excellent</t>
  </si>
  <si>
    <t>Good</t>
  </si>
  <si>
    <t>Average</t>
  </si>
  <si>
    <t>Poor</t>
  </si>
  <si>
    <t>Very Poor</t>
  </si>
  <si>
    <t>Daily</t>
  </si>
  <si>
    <t>Feel better or relief after leaving the building? (Not applicable for 'No' frequency)</t>
  </si>
  <si>
    <t>&gt;3 times a week</t>
  </si>
  <si>
    <t>1-3 times a week</t>
  </si>
  <si>
    <t>Less than once a week</t>
  </si>
  <si>
    <t>Physical Activity</t>
  </si>
  <si>
    <t>At least once a day</t>
  </si>
  <si>
    <t>At least once a week</t>
  </si>
  <si>
    <t>Very Well</t>
  </si>
  <si>
    <t>Quite Well</t>
  </si>
  <si>
    <t>Not Well</t>
  </si>
  <si>
    <t>Cannot Cope</t>
  </si>
  <si>
    <t>Very satisfied</t>
  </si>
  <si>
    <t>Neutral</t>
  </si>
  <si>
    <t>Not satisfied</t>
  </si>
  <si>
    <t>Extremely not satisfied</t>
  </si>
  <si>
    <t>I am not aware of the health activities</t>
  </si>
  <si>
    <t>At my work, I feel bursting with energy</t>
  </si>
  <si>
    <t>At my job, I feel strong and vigorous</t>
  </si>
  <si>
    <t>I am enthusiatic about my job</t>
  </si>
  <si>
    <t>My job inspires me</t>
  </si>
  <si>
    <t>When I get up in the morning, I feel like going to work</t>
  </si>
  <si>
    <t>I feel happy when I am working intensely</t>
  </si>
  <si>
    <t>I am proud of the work I do</t>
  </si>
  <si>
    <t>I am immersed in my work</t>
  </si>
  <si>
    <t>I get carried away when I'm working</t>
  </si>
  <si>
    <t>Almost never</t>
  </si>
  <si>
    <t>Rarely</t>
  </si>
  <si>
    <t>Often</t>
  </si>
  <si>
    <t>Very Often</t>
  </si>
  <si>
    <t>Always</t>
  </si>
  <si>
    <t>A10</t>
  </si>
  <si>
    <t>C1</t>
  </si>
  <si>
    <t>C2</t>
  </si>
  <si>
    <t>D</t>
  </si>
  <si>
    <t>E</t>
  </si>
  <si>
    <t>4. Job category</t>
  </si>
  <si>
    <t>5. Total number of hours per week spent at workplace</t>
  </si>
  <si>
    <t>6. Type of workspace</t>
  </si>
  <si>
    <t>7. Do you work near one of the following?</t>
  </si>
  <si>
    <t>8. Which of the following do you often use to attain thermal comfort</t>
  </si>
  <si>
    <t>9. Do you experience an unpleasant odour?</t>
  </si>
  <si>
    <t>10. Medical Condition</t>
  </si>
  <si>
    <t>B. Satisfaction towards Indoor Environment</t>
  </si>
  <si>
    <t>C. Health Symptoms</t>
  </si>
  <si>
    <t>Not Applicable</t>
  </si>
  <si>
    <t xml:space="preserve">Have you engaged in the following behaviours at your workplace in the past 2 weeks? </t>
  </si>
  <si>
    <t>Percentage of Smokers</t>
  </si>
  <si>
    <t>Stress Management</t>
  </si>
  <si>
    <t>Satisfaction with health activties organised at workplace</t>
  </si>
  <si>
    <t>D. Work Engagement Score</t>
  </si>
  <si>
    <t>if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</si>
</sst>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0" fillId="0" borderId="0" xfId="0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4" borderId="7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Border="1"/>
    <xf numFmtId="9" fontId="0" fillId="0" borderId="1" xfId="0" applyNumberForma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9" fontId="0" fillId="0" borderId="0" xfId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9" fontId="0" fillId="0" borderId="1" xfId="0" applyNumberFormat="1" applyFill="1" applyBorder="1"/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NumberFormat="1" applyAlignment="1" applyProtection="1">
      <alignment vertical="center"/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0" fillId="3" borderId="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FF3300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Age group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Graphs'!$C$11:$C$16</c:f>
              <c:strCache>
                <c:ptCount val="6"/>
                <c:pt idx="0">
                  <c:v>&gt;61 Yrs</c:v>
                </c:pt>
                <c:pt idx="1">
                  <c:v>51-60 Yrs</c:v>
                </c:pt>
                <c:pt idx="2">
                  <c:v>41-50 Yrs</c:v>
                </c:pt>
                <c:pt idx="3">
                  <c:v>31-40 Yrs</c:v>
                </c:pt>
                <c:pt idx="4">
                  <c:v>21-30 Yrs</c:v>
                </c:pt>
                <c:pt idx="5">
                  <c:v>&gt;21 Yrs</c:v>
                </c:pt>
              </c:strCache>
            </c:strRef>
          </c:cat>
          <c:val>
            <c:numRef>
              <c:f>'POE Graphs'!$E$11:$E$16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5-4A2A-B681-0FEA8A74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8896"/>
        <c:axId val="146449456"/>
      </c:barChart>
      <c:catAx>
        <c:axId val="1464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49456"/>
        <c:crosses val="autoZero"/>
        <c:auto val="1"/>
        <c:lblAlgn val="ctr"/>
        <c:lblOffset val="100"/>
        <c:noMultiLvlLbl val="0"/>
      </c:catAx>
      <c:valAx>
        <c:axId val="1464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4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Medical Condition (Asthma)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'POE Graphs'!$C$62</c:f>
              <c:strCache>
                <c:ptCount val="1"/>
                <c:pt idx="0">
                  <c:v>Asthma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Graphs'!$B$63:$B$65</c:f>
              <c:strCache>
                <c:ptCount val="3"/>
                <c:pt idx="0">
                  <c:v>Yes, on medication</c:v>
                </c:pt>
                <c:pt idx="1">
                  <c:v>Yes, not on medication</c:v>
                </c:pt>
                <c:pt idx="2">
                  <c:v>No</c:v>
                </c:pt>
              </c:strCache>
            </c:strRef>
          </c:cat>
          <c:val>
            <c:numRef>
              <c:f>'POE Graphs'!$C$63:$C$65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E11-B387-79C11B80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396864"/>
        <c:axId val="660404352"/>
      </c:barChart>
      <c:catAx>
        <c:axId val="660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04352"/>
        <c:crosses val="autoZero"/>
        <c:auto val="1"/>
        <c:lblAlgn val="ctr"/>
        <c:lblOffset val="100"/>
        <c:noMultiLvlLbl val="0"/>
      </c:catAx>
      <c:valAx>
        <c:axId val="6604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39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Medical Condition (Allergy)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'POE Graphs'!$D$62</c:f>
              <c:strCache>
                <c:ptCount val="1"/>
                <c:pt idx="0">
                  <c:v>Allergy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Graphs'!$B$63:$B$65</c:f>
              <c:strCache>
                <c:ptCount val="3"/>
                <c:pt idx="0">
                  <c:v>Yes, on medication</c:v>
                </c:pt>
                <c:pt idx="1">
                  <c:v>Yes, not on medication</c:v>
                </c:pt>
                <c:pt idx="2">
                  <c:v>No</c:v>
                </c:pt>
              </c:strCache>
            </c:strRef>
          </c:cat>
          <c:val>
            <c:numRef>
              <c:f>'POE Graphs'!$D$63:$D$65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E-4E6F-AE52-07A43DFE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396864"/>
        <c:axId val="660404352"/>
      </c:barChart>
      <c:catAx>
        <c:axId val="660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04352"/>
        <c:crosses val="autoZero"/>
        <c:auto val="1"/>
        <c:lblAlgn val="ctr"/>
        <c:lblOffset val="100"/>
        <c:noMultiLvlLbl val="0"/>
      </c:catAx>
      <c:valAx>
        <c:axId val="6604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39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Medical Condition (Sinus)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'POE Graphs'!$E$62</c:f>
              <c:strCache>
                <c:ptCount val="1"/>
                <c:pt idx="0">
                  <c:v>Sinus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Graphs'!$B$63:$B$65</c:f>
              <c:strCache>
                <c:ptCount val="3"/>
                <c:pt idx="0">
                  <c:v>Yes, on medication</c:v>
                </c:pt>
                <c:pt idx="1">
                  <c:v>Yes, not on medication</c:v>
                </c:pt>
                <c:pt idx="2">
                  <c:v>No</c:v>
                </c:pt>
              </c:strCache>
            </c:strRef>
          </c:cat>
          <c:val>
            <c:numRef>
              <c:f>'POE Graphs'!$E$63:$E$65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1-4141-A71B-4934E8E5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396864"/>
        <c:axId val="660404352"/>
      </c:barChart>
      <c:catAx>
        <c:axId val="660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04352"/>
        <c:crosses val="autoZero"/>
        <c:auto val="1"/>
        <c:lblAlgn val="ctr"/>
        <c:lblOffset val="100"/>
        <c:noMultiLvlLbl val="0"/>
      </c:catAx>
      <c:valAx>
        <c:axId val="6604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39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Medical Condition (Migraine)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'POE Graphs'!$F$62</c:f>
              <c:strCache>
                <c:ptCount val="1"/>
                <c:pt idx="0">
                  <c:v>Migraine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Graphs'!$B$63:$B$65</c:f>
              <c:strCache>
                <c:ptCount val="3"/>
                <c:pt idx="0">
                  <c:v>Yes, on medication</c:v>
                </c:pt>
                <c:pt idx="1">
                  <c:v>Yes, not on medication</c:v>
                </c:pt>
                <c:pt idx="2">
                  <c:v>No</c:v>
                </c:pt>
              </c:strCache>
            </c:strRef>
          </c:cat>
          <c:val>
            <c:numRef>
              <c:f>'POE Graphs'!$F$63:$F$65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B-43CC-A733-96E0B5D1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396864"/>
        <c:axId val="660404352"/>
      </c:barChart>
      <c:catAx>
        <c:axId val="660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04352"/>
        <c:crosses val="autoZero"/>
        <c:auto val="1"/>
        <c:lblAlgn val="ctr"/>
        <c:lblOffset val="100"/>
        <c:noMultiLvlLbl val="0"/>
      </c:catAx>
      <c:valAx>
        <c:axId val="6604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39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Feel better after leaving the</a:t>
            </a:r>
            <a:r>
              <a:rPr lang="en-SG" baseline="0"/>
              <a:t> building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'POE Graphs'!$B$96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Graphs'!$C$96:$M$96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1-48B2-8046-61043ED49B43}"/>
            </c:ext>
          </c:extLst>
        </c:ser>
        <c:ser>
          <c:idx val="1"/>
          <c:order val="1"/>
          <c:tx>
            <c:strRef>
              <c:f>'POE Graphs'!$B$97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Graphs'!$C$97:$M$97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1-48B2-8046-61043ED49B43}"/>
            </c:ext>
          </c:extLst>
        </c:ser>
        <c:ser>
          <c:idx val="2"/>
          <c:order val="2"/>
          <c:tx>
            <c:strRef>
              <c:f>'POE Graphs'!$B$98</c:f>
              <c:strCache>
                <c:ptCount val="1"/>
                <c:pt idx="0">
                  <c:v>Not Applicable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Graphs'!$C$98:$M$98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91-48B2-8046-61043ED4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428704"/>
        <c:axId val="202429264"/>
      </c:barChart>
      <c:catAx>
        <c:axId val="20242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9264"/>
        <c:crosses val="autoZero"/>
        <c:auto val="1"/>
        <c:lblAlgn val="ctr"/>
        <c:lblOffset val="100"/>
        <c:noMultiLvlLbl val="0"/>
      </c:catAx>
      <c:valAx>
        <c:axId val="2024292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Behaviours</a:t>
            </a:r>
            <a:r>
              <a:rPr lang="en-SG" baseline="0"/>
              <a:t> at workplace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'POE Graphs'!$B$104</c:f>
              <c:strCache>
                <c:ptCount val="1"/>
                <c:pt idx="0">
                  <c:v>&gt;3 times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Graphs'!$C$103:$F$103</c:f>
              <c:strCache>
                <c:ptCount val="4"/>
                <c:pt idx="0">
                  <c:v>Healthier meals</c:v>
                </c:pt>
                <c:pt idx="1">
                  <c:v>Sweetened drinks</c:v>
                </c:pt>
                <c:pt idx="2">
                  <c:v>Take stairs</c:v>
                </c:pt>
                <c:pt idx="3">
                  <c:v>Physical Activity</c:v>
                </c:pt>
              </c:strCache>
            </c:strRef>
          </c:cat>
          <c:val>
            <c:numRef>
              <c:f>'POE Graphs'!$C$104:$F$104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8-44B4-ADB0-3E5FD717D7E2}"/>
            </c:ext>
          </c:extLst>
        </c:ser>
        <c:ser>
          <c:idx val="1"/>
          <c:order val="1"/>
          <c:tx>
            <c:strRef>
              <c:f>'POE Graphs'!$B$105</c:f>
              <c:strCache>
                <c:ptCount val="1"/>
                <c:pt idx="0">
                  <c:v>1-3 times a week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'POE Graphs'!$C$103:$F$103</c:f>
              <c:strCache>
                <c:ptCount val="4"/>
                <c:pt idx="0">
                  <c:v>Healthier meals</c:v>
                </c:pt>
                <c:pt idx="1">
                  <c:v>Sweetened drinks</c:v>
                </c:pt>
                <c:pt idx="2">
                  <c:v>Take stairs</c:v>
                </c:pt>
                <c:pt idx="3">
                  <c:v>Physical Activity</c:v>
                </c:pt>
              </c:strCache>
            </c:strRef>
          </c:cat>
          <c:val>
            <c:numRef>
              <c:f>'POE Graphs'!$C$105:$F$105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8-44B4-ADB0-3E5FD717D7E2}"/>
            </c:ext>
          </c:extLst>
        </c:ser>
        <c:ser>
          <c:idx val="2"/>
          <c:order val="2"/>
          <c:tx>
            <c:strRef>
              <c:f>'POE Graphs'!$B$106</c:f>
              <c:strCache>
                <c:ptCount val="1"/>
                <c:pt idx="0">
                  <c:v>Less than once a week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'POE Graphs'!$C$103:$F$103</c:f>
              <c:strCache>
                <c:ptCount val="4"/>
                <c:pt idx="0">
                  <c:v>Healthier meals</c:v>
                </c:pt>
                <c:pt idx="1">
                  <c:v>Sweetened drinks</c:v>
                </c:pt>
                <c:pt idx="2">
                  <c:v>Take stairs</c:v>
                </c:pt>
                <c:pt idx="3">
                  <c:v>Physical Activity</c:v>
                </c:pt>
              </c:strCache>
            </c:strRef>
          </c:cat>
          <c:val>
            <c:numRef>
              <c:f>'POE Graphs'!$C$106:$F$106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8-44B4-ADB0-3E5FD717D7E2}"/>
            </c:ext>
          </c:extLst>
        </c:ser>
        <c:ser>
          <c:idx val="3"/>
          <c:order val="3"/>
          <c:tx>
            <c:strRef>
              <c:f>'POE Graphs'!$B$107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'POE Graphs'!$C$103:$F$103</c:f>
              <c:strCache>
                <c:ptCount val="4"/>
                <c:pt idx="0">
                  <c:v>Healthier meals</c:v>
                </c:pt>
                <c:pt idx="1">
                  <c:v>Sweetened drinks</c:v>
                </c:pt>
                <c:pt idx="2">
                  <c:v>Take stairs</c:v>
                </c:pt>
                <c:pt idx="3">
                  <c:v>Physical Activity</c:v>
                </c:pt>
              </c:strCache>
            </c:strRef>
          </c:cat>
          <c:val>
            <c:numRef>
              <c:f>'POE Graphs'!$C$107:$F$107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8-44B4-ADB0-3E5FD717D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0411008"/>
        <c:axId val="660416416"/>
      </c:barChart>
      <c:catAx>
        <c:axId val="66041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16416"/>
        <c:crosses val="autoZero"/>
        <c:auto val="1"/>
        <c:lblAlgn val="ctr"/>
        <c:lblOffset val="100"/>
        <c:noMultiLvlLbl val="0"/>
      </c:catAx>
      <c:valAx>
        <c:axId val="66041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41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Percentage</a:t>
            </a:r>
            <a:r>
              <a:rPr lang="en-SG" baseline="0"/>
              <a:t> of Smokers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Graphs'!$C$109:$C$111</c:f>
              <c:strCache>
                <c:ptCount val="3"/>
                <c:pt idx="0">
                  <c:v>At least once a day</c:v>
                </c:pt>
                <c:pt idx="1">
                  <c:v>At least once a week</c:v>
                </c:pt>
                <c:pt idx="2">
                  <c:v>Never</c:v>
                </c:pt>
              </c:strCache>
            </c:strRef>
          </c:cat>
          <c:val>
            <c:numRef>
              <c:f>'POE Graphs'!$E$109:$E$111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7-47E6-B20A-15ADD9E8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1696"/>
        <c:axId val="146452256"/>
      </c:barChart>
      <c:catAx>
        <c:axId val="14645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2256"/>
        <c:crosses val="autoZero"/>
        <c:auto val="1"/>
        <c:lblAlgn val="ctr"/>
        <c:lblOffset val="100"/>
        <c:noMultiLvlLbl val="0"/>
      </c:catAx>
      <c:valAx>
        <c:axId val="1464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Stress Management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Graphs'!$C$113:$C$116</c:f>
              <c:strCache>
                <c:ptCount val="4"/>
                <c:pt idx="0">
                  <c:v>Very Well</c:v>
                </c:pt>
                <c:pt idx="1">
                  <c:v>Quite Well</c:v>
                </c:pt>
                <c:pt idx="2">
                  <c:v>Not Well</c:v>
                </c:pt>
                <c:pt idx="3">
                  <c:v>Cannot Cope</c:v>
                </c:pt>
              </c:strCache>
            </c:strRef>
          </c:cat>
          <c:val>
            <c:numRef>
              <c:f>'POE Graphs'!$E$113:$E$116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7-443F-B5C4-52849E92B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1696"/>
        <c:axId val="146452256"/>
      </c:barChart>
      <c:catAx>
        <c:axId val="14645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2256"/>
        <c:crosses val="autoZero"/>
        <c:auto val="1"/>
        <c:lblAlgn val="ctr"/>
        <c:lblOffset val="100"/>
        <c:noMultiLvlLbl val="0"/>
      </c:catAx>
      <c:valAx>
        <c:axId val="1464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Satisfaction</a:t>
            </a:r>
            <a:r>
              <a:rPr lang="en-SG" baseline="0"/>
              <a:t> with health activities at workplace</a:t>
            </a:r>
            <a:endParaRPr lang="en-S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Graphs'!$C$118:$C$123</c:f>
              <c:strCache>
                <c:ptCount val="6"/>
                <c:pt idx="0">
                  <c:v>Very satisfied</c:v>
                </c:pt>
                <c:pt idx="1">
                  <c:v>Satisfied</c:v>
                </c:pt>
                <c:pt idx="2">
                  <c:v>Neutral</c:v>
                </c:pt>
                <c:pt idx="3">
                  <c:v>Not satisfied</c:v>
                </c:pt>
                <c:pt idx="4">
                  <c:v>Extremely not satisfied</c:v>
                </c:pt>
                <c:pt idx="5">
                  <c:v>I am not aware of the health activities</c:v>
                </c:pt>
              </c:strCache>
            </c:strRef>
          </c:cat>
          <c:val>
            <c:numRef>
              <c:f>'POE Graphs'!$E$118:$E$123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E04-84A5-0866BE06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1696"/>
        <c:axId val="146452256"/>
      </c:barChart>
      <c:catAx>
        <c:axId val="14645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2256"/>
        <c:crosses val="autoZero"/>
        <c:auto val="1"/>
        <c:lblAlgn val="ctr"/>
        <c:lblOffset val="100"/>
        <c:noMultiLvlLbl val="0"/>
      </c:catAx>
      <c:valAx>
        <c:axId val="1464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Work Engagement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'POE Graphs'!$B$130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Graphs'!$C$130:$K$130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8-4DD6-9720-F22601E127FD}"/>
            </c:ext>
          </c:extLst>
        </c:ser>
        <c:ser>
          <c:idx val="1"/>
          <c:order val="1"/>
          <c:tx>
            <c:strRef>
              <c:f>'POE Graphs'!$B$131</c:f>
              <c:strCache>
                <c:ptCount val="1"/>
                <c:pt idx="0">
                  <c:v>Almost never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Graphs'!$C$131:$K$131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8-4DD6-9720-F22601E127FD}"/>
            </c:ext>
          </c:extLst>
        </c:ser>
        <c:ser>
          <c:idx val="2"/>
          <c:order val="2"/>
          <c:tx>
            <c:strRef>
              <c:f>'POE Graphs'!$B$132</c:f>
              <c:strCache>
                <c:ptCount val="1"/>
                <c:pt idx="0">
                  <c:v>Rarely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Graphs'!$C$132:$K$132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B8-4DD6-9720-F22601E127FD}"/>
            </c:ext>
          </c:extLst>
        </c:ser>
        <c:ser>
          <c:idx val="3"/>
          <c:order val="3"/>
          <c:tx>
            <c:strRef>
              <c:f>'POE Graphs'!$B$133</c:f>
              <c:strCache>
                <c:ptCount val="1"/>
                <c:pt idx="0">
                  <c:v>Sometimes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Graphs'!$C$133:$K$133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B8-4DD6-9720-F22601E127FD}"/>
            </c:ext>
          </c:extLst>
        </c:ser>
        <c:ser>
          <c:idx val="4"/>
          <c:order val="4"/>
          <c:tx>
            <c:strRef>
              <c:f>'POE Graphs'!$B$134</c:f>
              <c:strCache>
                <c:ptCount val="1"/>
                <c:pt idx="0">
                  <c:v>Often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Graphs'!$C$134:$K$134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B8-4DD6-9720-F22601E127FD}"/>
            </c:ext>
          </c:extLst>
        </c:ser>
        <c:ser>
          <c:idx val="5"/>
          <c:order val="5"/>
          <c:tx>
            <c:strRef>
              <c:f>'POE Graphs'!$B$135</c:f>
              <c:strCache>
                <c:ptCount val="1"/>
                <c:pt idx="0">
                  <c:v>Very Often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Graphs'!$C$135:$K$135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B8-4DD6-9720-F22601E127FD}"/>
            </c:ext>
          </c:extLst>
        </c:ser>
        <c:ser>
          <c:idx val="6"/>
          <c:order val="6"/>
          <c:tx>
            <c:strRef>
              <c:f>'POE Graphs'!$B$136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Graphs'!$C$129:$K$129</c:f>
              <c:strCache>
                <c:ptCount val="9"/>
                <c:pt idx="0">
                  <c:v>At my work, I feel bursting with energy</c:v>
                </c:pt>
                <c:pt idx="1">
                  <c:v>At my job, I feel strong and vigorous</c:v>
                </c:pt>
                <c:pt idx="2">
                  <c:v>I am enthusiatic about my job</c:v>
                </c:pt>
                <c:pt idx="3">
                  <c:v>My job inspires me</c:v>
                </c:pt>
                <c:pt idx="4">
                  <c:v>When I get up in the morning, I feel like going to work</c:v>
                </c:pt>
                <c:pt idx="5">
                  <c:v>I feel happy when I am working intensely</c:v>
                </c:pt>
                <c:pt idx="6">
                  <c:v>I am proud of the work I do</c:v>
                </c:pt>
                <c:pt idx="7">
                  <c:v>I am immersed in my work</c:v>
                </c:pt>
                <c:pt idx="8">
                  <c:v>I get carried away when I'm working</c:v>
                </c:pt>
              </c:strCache>
            </c:strRef>
          </c:cat>
          <c:val>
            <c:numRef>
              <c:f>'POE Graphs'!$C$136:$K$136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B8-4DD6-9720-F22601E12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734048"/>
        <c:axId val="1123736128"/>
      </c:barChart>
      <c:catAx>
        <c:axId val="112373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736128"/>
        <c:crosses val="autoZero"/>
        <c:auto val="1"/>
        <c:lblAlgn val="ctr"/>
        <c:lblOffset val="100"/>
        <c:noMultiLvlLbl val="0"/>
      </c:catAx>
      <c:valAx>
        <c:axId val="112373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73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Job category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Graphs'!$C$18:$C$21</c:f>
              <c:strCache>
                <c:ptCount val="4"/>
                <c:pt idx="0">
                  <c:v>Managerial</c:v>
                </c:pt>
                <c:pt idx="1">
                  <c:v>Professional</c:v>
                </c:pt>
                <c:pt idx="2">
                  <c:v>Admin</c:v>
                </c:pt>
                <c:pt idx="3">
                  <c:v>Others</c:v>
                </c:pt>
              </c:strCache>
            </c:strRef>
          </c:cat>
          <c:val>
            <c:numRef>
              <c:f>'POE Graphs'!$E$18:$E$21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D-4045-A736-99603D85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1696"/>
        <c:axId val="146452256"/>
      </c:barChart>
      <c:catAx>
        <c:axId val="14645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2256"/>
        <c:crosses val="autoZero"/>
        <c:auto val="1"/>
        <c:lblAlgn val="ctr"/>
        <c:lblOffset val="100"/>
        <c:noMultiLvlLbl val="0"/>
      </c:catAx>
      <c:valAx>
        <c:axId val="1464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Time spent at workplace per week</a:t>
            </a:r>
          </a:p>
        </c:rich>
      </c:tx>
      <c:layout>
        <c:manualLayout>
          <c:xMode val="edge"/>
          <c:yMode val="edge"/>
          <c:x val="0.27305485577820143"/>
          <c:y val="5.2434456928838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Graphs'!$C$23:$C$28</c:f>
              <c:strCache>
                <c:ptCount val="6"/>
                <c:pt idx="0">
                  <c:v>Less than 10 Hours</c:v>
                </c:pt>
                <c:pt idx="1">
                  <c:v>11-15 Hours</c:v>
                </c:pt>
                <c:pt idx="2">
                  <c:v>16-20 Hours</c:v>
                </c:pt>
                <c:pt idx="3">
                  <c:v>21-25 Hours</c:v>
                </c:pt>
                <c:pt idx="4">
                  <c:v>26-30 Hours</c:v>
                </c:pt>
                <c:pt idx="5">
                  <c:v>Over 30 Hours</c:v>
                </c:pt>
              </c:strCache>
            </c:strRef>
          </c:cat>
          <c:val>
            <c:numRef>
              <c:f>'POE Graphs'!$E$23:$E$28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F-4952-9FD1-58C189DE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4496"/>
        <c:axId val="146455056"/>
      </c:barChart>
      <c:catAx>
        <c:axId val="1464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5056"/>
        <c:crosses val="autoZero"/>
        <c:auto val="1"/>
        <c:lblAlgn val="ctr"/>
        <c:lblOffset val="100"/>
        <c:noMultiLvlLbl val="0"/>
      </c:catAx>
      <c:valAx>
        <c:axId val="1464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Satisfaction towards Indoor</a:t>
            </a:r>
            <a:r>
              <a:rPr lang="en-SG" baseline="0"/>
              <a:t> Environment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'POE Graphs'!$B$80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Graphs'!$C$79:$J$79</c:f>
              <c:strCache>
                <c:ptCount val="8"/>
                <c:pt idx="0">
                  <c:v>Thermal Comfort</c:v>
                </c:pt>
                <c:pt idx="1">
                  <c:v>Air Quality</c:v>
                </c:pt>
                <c:pt idx="2">
                  <c:v>Lighting Level</c:v>
                </c:pt>
                <c:pt idx="3">
                  <c:v>Daylight level</c:v>
                </c:pt>
                <c:pt idx="4">
                  <c:v>Window view to outside</c:v>
                </c:pt>
                <c:pt idx="5">
                  <c:v>Noise level</c:v>
                </c:pt>
                <c:pt idx="6">
                  <c:v>Overall clealiness</c:v>
                </c:pt>
                <c:pt idx="7">
                  <c:v>Overall indoor environment</c:v>
                </c:pt>
              </c:strCache>
            </c:strRef>
          </c:cat>
          <c:val>
            <c:numRef>
              <c:f>'POE Graphs'!$C$80:$J$80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4-4415-A03D-950FEDC93058}"/>
            </c:ext>
          </c:extLst>
        </c:ser>
        <c:ser>
          <c:idx val="1"/>
          <c:order val="1"/>
          <c:tx>
            <c:strRef>
              <c:f>'POE Graphs'!$B$81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Graphs'!$C$79:$J$79</c:f>
              <c:strCache>
                <c:ptCount val="8"/>
                <c:pt idx="0">
                  <c:v>Thermal Comfort</c:v>
                </c:pt>
                <c:pt idx="1">
                  <c:v>Air Quality</c:v>
                </c:pt>
                <c:pt idx="2">
                  <c:v>Lighting Level</c:v>
                </c:pt>
                <c:pt idx="3">
                  <c:v>Daylight level</c:v>
                </c:pt>
                <c:pt idx="4">
                  <c:v>Window view to outside</c:v>
                </c:pt>
                <c:pt idx="5">
                  <c:v>Noise level</c:v>
                </c:pt>
                <c:pt idx="6">
                  <c:v>Overall clealiness</c:v>
                </c:pt>
                <c:pt idx="7">
                  <c:v>Overall indoor environment</c:v>
                </c:pt>
              </c:strCache>
            </c:strRef>
          </c:cat>
          <c:val>
            <c:numRef>
              <c:f>'POE Graphs'!$C$81:$J$81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4-4415-A03D-950FEDC93058}"/>
            </c:ext>
          </c:extLst>
        </c:ser>
        <c:ser>
          <c:idx val="2"/>
          <c:order val="2"/>
          <c:tx>
            <c:strRef>
              <c:f>'POE Graphs'!$B$82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Graphs'!$C$79:$J$79</c:f>
              <c:strCache>
                <c:ptCount val="8"/>
                <c:pt idx="0">
                  <c:v>Thermal Comfort</c:v>
                </c:pt>
                <c:pt idx="1">
                  <c:v>Air Quality</c:v>
                </c:pt>
                <c:pt idx="2">
                  <c:v>Lighting Level</c:v>
                </c:pt>
                <c:pt idx="3">
                  <c:v>Daylight level</c:v>
                </c:pt>
                <c:pt idx="4">
                  <c:v>Window view to outside</c:v>
                </c:pt>
                <c:pt idx="5">
                  <c:v>Noise level</c:v>
                </c:pt>
                <c:pt idx="6">
                  <c:v>Overall clealiness</c:v>
                </c:pt>
                <c:pt idx="7">
                  <c:v>Overall indoor environment</c:v>
                </c:pt>
              </c:strCache>
            </c:strRef>
          </c:cat>
          <c:val>
            <c:numRef>
              <c:f>'POE Graphs'!$C$82:$J$82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F4-4415-A03D-950FEDC93058}"/>
            </c:ext>
          </c:extLst>
        </c:ser>
        <c:ser>
          <c:idx val="3"/>
          <c:order val="3"/>
          <c:tx>
            <c:strRef>
              <c:f>'POE Graphs'!$B$83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Graphs'!$C$79:$J$79</c:f>
              <c:strCache>
                <c:ptCount val="8"/>
                <c:pt idx="0">
                  <c:v>Thermal Comfort</c:v>
                </c:pt>
                <c:pt idx="1">
                  <c:v>Air Quality</c:v>
                </c:pt>
                <c:pt idx="2">
                  <c:v>Lighting Level</c:v>
                </c:pt>
                <c:pt idx="3">
                  <c:v>Daylight level</c:v>
                </c:pt>
                <c:pt idx="4">
                  <c:v>Window view to outside</c:v>
                </c:pt>
                <c:pt idx="5">
                  <c:v>Noise level</c:v>
                </c:pt>
                <c:pt idx="6">
                  <c:v>Overall clealiness</c:v>
                </c:pt>
                <c:pt idx="7">
                  <c:v>Overall indoor environment</c:v>
                </c:pt>
              </c:strCache>
            </c:strRef>
          </c:cat>
          <c:val>
            <c:numRef>
              <c:f>'POE Graphs'!$C$83:$J$83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4-4415-A03D-950FEDC93058}"/>
            </c:ext>
          </c:extLst>
        </c:ser>
        <c:ser>
          <c:idx val="4"/>
          <c:order val="4"/>
          <c:tx>
            <c:strRef>
              <c:f>'POE Graphs'!$B$84</c:f>
              <c:strCache>
                <c:ptCount val="1"/>
                <c:pt idx="0">
                  <c:v>Very Poor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'POE Graphs'!$C$79:$J$79</c:f>
              <c:strCache>
                <c:ptCount val="8"/>
                <c:pt idx="0">
                  <c:v>Thermal Comfort</c:v>
                </c:pt>
                <c:pt idx="1">
                  <c:v>Air Quality</c:v>
                </c:pt>
                <c:pt idx="2">
                  <c:v>Lighting Level</c:v>
                </c:pt>
                <c:pt idx="3">
                  <c:v>Daylight level</c:v>
                </c:pt>
                <c:pt idx="4">
                  <c:v>Window view to outside</c:v>
                </c:pt>
                <c:pt idx="5">
                  <c:v>Noise level</c:v>
                </c:pt>
                <c:pt idx="6">
                  <c:v>Overall clealiness</c:v>
                </c:pt>
                <c:pt idx="7">
                  <c:v>Overall indoor environment</c:v>
                </c:pt>
              </c:strCache>
            </c:strRef>
          </c:cat>
          <c:val>
            <c:numRef>
              <c:f>'POE Graphs'!$C$84:$J$84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4-4415-A03D-950FEDC9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5232"/>
        <c:axId val="202295792"/>
      </c:barChart>
      <c:catAx>
        <c:axId val="20229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95792"/>
        <c:crosses val="autoZero"/>
        <c:auto val="1"/>
        <c:lblAlgn val="ctr"/>
        <c:lblOffset val="100"/>
        <c:noMultiLvlLbl val="0"/>
      </c:catAx>
      <c:valAx>
        <c:axId val="2022957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9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Health</a:t>
            </a:r>
            <a:r>
              <a:rPr lang="en-SG" baseline="0"/>
              <a:t> Symtoms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'POE Graphs'!$B$92</c:f>
              <c:strCache>
                <c:ptCount val="1"/>
                <c:pt idx="0">
                  <c:v>Daily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Graphs'!$C$92:$M$92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2-48FD-82ED-FC5BDE32BEC7}"/>
            </c:ext>
          </c:extLst>
        </c:ser>
        <c:ser>
          <c:idx val="1"/>
          <c:order val="1"/>
          <c:tx>
            <c:strRef>
              <c:f>'POE Graphs'!$B$93</c:f>
              <c:strCache>
                <c:ptCount val="1"/>
                <c:pt idx="0">
                  <c:v>2-3 times weekly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Graphs'!$C$93:$M$93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2-48FD-82ED-FC5BDE32BEC7}"/>
            </c:ext>
          </c:extLst>
        </c:ser>
        <c:ser>
          <c:idx val="2"/>
          <c:order val="2"/>
          <c:tx>
            <c:strRef>
              <c:f>'POE Graphs'!$B$94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'POE Graphs'!$C$91:$M$91</c:f>
              <c:strCache>
                <c:ptCount val="11"/>
                <c:pt idx="0">
                  <c:v>Stuffy Nose</c:v>
                </c:pt>
                <c:pt idx="1">
                  <c:v>Dry throat</c:v>
                </c:pt>
                <c:pt idx="2">
                  <c:v>Cough</c:v>
                </c:pt>
                <c:pt idx="3">
                  <c:v>Skin rash/ itchiness</c:v>
                </c:pt>
                <c:pt idx="4">
                  <c:v>Eye irritation</c:v>
                </c:pt>
                <c:pt idx="5">
                  <c:v>Headache</c:v>
                </c:pt>
                <c:pt idx="6">
                  <c:v>Lethargy</c:v>
                </c:pt>
                <c:pt idx="7">
                  <c:v>Drowsiness</c:v>
                </c:pt>
                <c:pt idx="8">
                  <c:v>Dizziness</c:v>
                </c:pt>
                <c:pt idx="9">
                  <c:v>Nausea/ vomiting</c:v>
                </c:pt>
                <c:pt idx="10">
                  <c:v>Shortness of breath</c:v>
                </c:pt>
              </c:strCache>
            </c:strRef>
          </c:cat>
          <c:val>
            <c:numRef>
              <c:f>'POE Graphs'!$C$94:$M$94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2-48FD-82ED-FC5BDE32B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428704"/>
        <c:axId val="202429264"/>
      </c:barChart>
      <c:catAx>
        <c:axId val="20242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9264"/>
        <c:crosses val="autoZero"/>
        <c:auto val="1"/>
        <c:lblAlgn val="ctr"/>
        <c:lblOffset val="100"/>
        <c:noMultiLvlLbl val="0"/>
      </c:catAx>
      <c:valAx>
        <c:axId val="2024292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Type of workspace</a:t>
            </a:r>
          </a:p>
        </c:rich>
      </c:tx>
      <c:layout>
        <c:manualLayout>
          <c:xMode val="edge"/>
          <c:yMode val="edge"/>
          <c:x val="0.36160635132879149"/>
          <c:y val="5.2434623682510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Graphs'!$C$30:$C$31</c:f>
              <c:strCache>
                <c:ptCount val="2"/>
                <c:pt idx="0">
                  <c:v>Enclosed Room</c:v>
                </c:pt>
                <c:pt idx="1">
                  <c:v>Open/ shared space</c:v>
                </c:pt>
              </c:strCache>
            </c:strRef>
          </c:cat>
          <c:val>
            <c:numRef>
              <c:f>'POE Graphs'!$E$30:$E$31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7-4BA7-8DF8-D0AB5FF8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4496"/>
        <c:axId val="146455056"/>
      </c:barChart>
      <c:catAx>
        <c:axId val="1464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5056"/>
        <c:crosses val="autoZero"/>
        <c:auto val="1"/>
        <c:lblAlgn val="ctr"/>
        <c:lblOffset val="100"/>
        <c:noMultiLvlLbl val="0"/>
      </c:catAx>
      <c:valAx>
        <c:axId val="1464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Surrounding Work Environment</a:t>
            </a:r>
          </a:p>
        </c:rich>
      </c:tx>
      <c:layout>
        <c:manualLayout>
          <c:xMode val="edge"/>
          <c:yMode val="edge"/>
          <c:x val="0.26799469447617513"/>
          <c:y val="5.2434623682510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Graphs'!$C$37:$C$42</c:f>
              <c:strCache>
                <c:ptCount val="6"/>
                <c:pt idx="0">
                  <c:v>Photocopier/ Printer</c:v>
                </c:pt>
                <c:pt idx="1">
                  <c:v>Server rack/ room</c:v>
                </c:pt>
                <c:pt idx="2">
                  <c:v>Pantry</c:v>
                </c:pt>
                <c:pt idx="3">
                  <c:v>Entrance</c:v>
                </c:pt>
                <c:pt idx="4">
                  <c:v>Not applicable</c:v>
                </c:pt>
                <c:pt idx="5">
                  <c:v>Others</c:v>
                </c:pt>
              </c:strCache>
            </c:strRef>
          </c:cat>
          <c:val>
            <c:numRef>
              <c:f>'POE Graphs'!$E$37:$E$42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5-481D-8193-CC277859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4496"/>
        <c:axId val="146455056"/>
      </c:barChart>
      <c:catAx>
        <c:axId val="1464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5056"/>
        <c:crosses val="autoZero"/>
        <c:auto val="1"/>
        <c:lblAlgn val="ctr"/>
        <c:lblOffset val="100"/>
        <c:noMultiLvlLbl val="0"/>
      </c:catAx>
      <c:valAx>
        <c:axId val="1464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Item use to attain thermal comfort</a:t>
            </a:r>
          </a:p>
        </c:rich>
      </c:tx>
      <c:layout>
        <c:manualLayout>
          <c:xMode val="edge"/>
          <c:yMode val="edge"/>
          <c:x val="0.26799469447617513"/>
          <c:y val="5.2434623682510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Graphs'!$C$45:$C$49</c:f>
              <c:strCache>
                <c:ptCount val="5"/>
                <c:pt idx="0">
                  <c:v>Fans</c:v>
                </c:pt>
                <c:pt idx="1">
                  <c:v>Extra clothes</c:v>
                </c:pt>
                <c:pt idx="2">
                  <c:v>Less clothes</c:v>
                </c:pt>
                <c:pt idx="3">
                  <c:v>Not applicable</c:v>
                </c:pt>
                <c:pt idx="4">
                  <c:v>Others</c:v>
                </c:pt>
              </c:strCache>
            </c:strRef>
          </c:cat>
          <c:val>
            <c:numRef>
              <c:f>'POE Graphs'!$E$45:$E$49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7AE-A903-B0B17EE4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4496"/>
        <c:axId val="146455056"/>
      </c:barChart>
      <c:catAx>
        <c:axId val="1464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5056"/>
        <c:crosses val="autoZero"/>
        <c:auto val="1"/>
        <c:lblAlgn val="ctr"/>
        <c:lblOffset val="100"/>
        <c:noMultiLvlLbl val="0"/>
      </c:catAx>
      <c:valAx>
        <c:axId val="1464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Experience of unplesasant</a:t>
            </a:r>
            <a:r>
              <a:rPr lang="en-SG" baseline="0"/>
              <a:t> odour</a:t>
            </a:r>
          </a:p>
        </c:rich>
      </c:tx>
      <c:layout>
        <c:manualLayout>
          <c:xMode val="edge"/>
          <c:yMode val="edge"/>
          <c:x val="0.26799469447617513"/>
          <c:y val="5.2434623682510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'POE Graphs'!$C$53:$C$55</c:f>
              <c:strCache>
                <c:ptCount val="3"/>
                <c:pt idx="0">
                  <c:v>Regularly</c:v>
                </c:pt>
                <c:pt idx="1">
                  <c:v>Sometimes</c:v>
                </c:pt>
                <c:pt idx="2">
                  <c:v>Never</c:v>
                </c:pt>
              </c:strCache>
            </c:strRef>
          </c:cat>
          <c:val>
            <c:numRef>
              <c:f>'POE Graphs'!$E$53:$E$55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B-42E9-A4B5-010267B6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54496"/>
        <c:axId val="146455056"/>
      </c:barChart>
      <c:catAx>
        <c:axId val="1464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5056"/>
        <c:crosses val="autoZero"/>
        <c:auto val="1"/>
        <c:lblAlgn val="ctr"/>
        <c:lblOffset val="100"/>
        <c:noMultiLvlLbl val="0"/>
      </c:catAx>
      <c:valAx>
        <c:axId val="1464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1504950</xdr:colOff>
      <xdr:row>6</xdr:row>
      <xdr:rowOff>47626</xdr:rowOff>
    </xdr:from>
    <xdr:to>
      <xdr:col>11</xdr:col>
      <xdr:colOff>0</xdr:colOff>
      <xdr:row>13</xdr:row>
      <xdr:rowOff>104776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123825</xdr:rowOff>
    </xdr:from>
    <xdr:to>
      <xdr:col>10</xdr:col>
      <xdr:colOff>600074</xdr:colOff>
      <xdr:row>19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9526</xdr:colOff>
      <xdr:row>20</xdr:row>
      <xdr:rowOff>19050</xdr:rowOff>
    </xdr:from>
    <xdr:to>
      <xdr:col>11</xdr:col>
      <xdr:colOff>19050</xdr:colOff>
      <xdr:row>28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538161</xdr:colOff>
      <xdr:row>76</xdr:row>
      <xdr:rowOff>47625</xdr:rowOff>
    </xdr:from>
    <xdr:to>
      <xdr:col>17</xdr:col>
      <xdr:colOff>514350</xdr:colOff>
      <xdr:row>87</xdr:row>
      <xdr:rowOff>114300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114301</xdr:colOff>
      <xdr:row>87</xdr:row>
      <xdr:rowOff>95250</xdr:rowOff>
    </xdr:from>
    <xdr:to>
      <xdr:col>22</xdr:col>
      <xdr:colOff>438150</xdr:colOff>
      <xdr:row>104</xdr:row>
      <xdr:rowOff>66675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29</xdr:row>
      <xdr:rowOff>1</xdr:rowOff>
    </xdr:from>
    <xdr:to>
      <xdr:col>11</xdr:col>
      <xdr:colOff>9524</xdr:colOff>
      <xdr:row>36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19050</xdr:colOff>
      <xdr:row>36</xdr:row>
      <xdr:rowOff>38101</xdr:rowOff>
    </xdr:from>
    <xdr:to>
      <xdr:col>11</xdr:col>
      <xdr:colOff>28574</xdr:colOff>
      <xdr:row>43</xdr:row>
      <xdr:rowOff>161925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19050</xdr:colOff>
      <xdr:row>44</xdr:row>
      <xdr:rowOff>38101</xdr:rowOff>
    </xdr:from>
    <xdr:to>
      <xdr:col>11</xdr:col>
      <xdr:colOff>28574</xdr:colOff>
      <xdr:row>51</xdr:row>
      <xdr:rowOff>161925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19050</xdr:colOff>
      <xdr:row>52</xdr:row>
      <xdr:rowOff>38101</xdr:rowOff>
    </xdr:from>
    <xdr:to>
      <xdr:col>11</xdr:col>
      <xdr:colOff>28574</xdr:colOff>
      <xdr:row>59</xdr:row>
      <xdr:rowOff>161925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4762</xdr:colOff>
      <xdr:row>60</xdr:row>
      <xdr:rowOff>28575</xdr:rowOff>
    </xdr:from>
    <xdr:to>
      <xdr:col>10</xdr:col>
      <xdr:colOff>1047749</xdr:colOff>
      <xdr:row>67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47625</xdr:colOff>
      <xdr:row>60</xdr:row>
      <xdr:rowOff>38100</xdr:rowOff>
    </xdr:from>
    <xdr:to>
      <xdr:col>15</xdr:col>
      <xdr:colOff>423863</xdr:colOff>
      <xdr:row>67</xdr:row>
      <xdr:rowOff>161925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68</xdr:row>
      <xdr:rowOff>0</xdr:rowOff>
    </xdr:from>
    <xdr:to>
      <xdr:col>11</xdr:col>
      <xdr:colOff>0</xdr:colOff>
      <xdr:row>75</xdr:row>
      <xdr:rowOff>123825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47625</xdr:colOff>
      <xdr:row>68</xdr:row>
      <xdr:rowOff>0</xdr:rowOff>
    </xdr:from>
    <xdr:to>
      <xdr:col>15</xdr:col>
      <xdr:colOff>452438</xdr:colOff>
      <xdr:row>75</xdr:row>
      <xdr:rowOff>123825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504824</xdr:colOff>
      <xdr:row>87</xdr:row>
      <xdr:rowOff>95249</xdr:rowOff>
    </xdr:from>
    <xdr:to>
      <xdr:col>32</xdr:col>
      <xdr:colOff>371473</xdr:colOff>
      <xdr:row>104</xdr:row>
      <xdr:rowOff>76199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685799</xdr:colOff>
      <xdr:row>98</xdr:row>
      <xdr:rowOff>180975</xdr:rowOff>
    </xdr:from>
    <xdr:to>
      <xdr:col>12</xdr:col>
      <xdr:colOff>371475</xdr:colOff>
      <xdr:row>107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342901</xdr:colOff>
      <xdr:row>107</xdr:row>
      <xdr:rowOff>57150</xdr:rowOff>
    </xdr:from>
    <xdr:to>
      <xdr:col>9</xdr:col>
      <xdr:colOff>914401</xdr:colOff>
      <xdr:row>115</xdr:row>
      <xdr:rowOff>161925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1009651</xdr:colOff>
      <xdr:row>107</xdr:row>
      <xdr:rowOff>57148</xdr:rowOff>
    </xdr:from>
    <xdr:to>
      <xdr:col>13</xdr:col>
      <xdr:colOff>533401</xdr:colOff>
      <xdr:row>115</xdr:row>
      <xdr:rowOff>171450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361949</xdr:colOff>
      <xdr:row>116</xdr:row>
      <xdr:rowOff>123824</xdr:rowOff>
    </xdr:from>
    <xdr:to>
      <xdr:col>12</xdr:col>
      <xdr:colOff>523875</xdr:colOff>
      <xdr:row>123</xdr:row>
      <xdr:rowOff>28575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247649</xdr:colOff>
      <xdr:row>124</xdr:row>
      <xdr:rowOff>114300</xdr:rowOff>
    </xdr:from>
    <xdr:to>
      <xdr:col>24</xdr:col>
      <xdr:colOff>419099</xdr:colOff>
      <xdr:row>138</xdr:row>
      <xdr:rowOff>95250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27"/>
  <sheetViews>
    <sheetView tabSelected="1" workbookViewId="0">
      <selection activeCell="B3" sqref="B3"/>
    </sheetView>
  </sheetViews>
  <sheetFormatPr defaultRowHeight="15" x14ac:dyDescent="0.25"/>
  <cols>
    <col min="1" max="1" width="3.42578125" style="17" customWidth="1"/>
    <col min="2" max="2" width="9.140625" style="17"/>
    <col min="3" max="3" width="9.140625" style="2"/>
    <col min="4" max="4" width="2.28515625" style="17" customWidth="1"/>
    <col min="5" max="5" width="9.140625" style="17"/>
    <col min="6" max="6" width="9.140625" style="2"/>
    <col min="7" max="7" width="2.28515625" style="17" customWidth="1"/>
    <col min="8" max="8" width="13.7109375" style="27" customWidth="1"/>
    <col min="9" max="9" width="9.140625" style="17"/>
    <col min="10" max="10" width="2.28515625" style="17" customWidth="1"/>
    <col min="11" max="11" width="12.5703125" style="27" customWidth="1"/>
    <col min="12" max="13" width="9.140625" style="2"/>
    <col min="14" max="14" width="2.28515625" style="17" customWidth="1"/>
    <col min="15" max="15" width="9.140625" style="17"/>
    <col min="16" max="16" width="11.28515625" style="2" customWidth="1"/>
    <col min="17" max="17" width="2.28515625" style="17" customWidth="1"/>
    <col min="18" max="18" width="12.85546875" style="17" customWidth="1"/>
    <col min="19" max="19" width="11.7109375" style="2" customWidth="1"/>
    <col min="20" max="20" width="2.28515625" style="17" customWidth="1"/>
    <col min="21" max="21" width="11.85546875" style="17" customWidth="1"/>
    <col min="22" max="23" width="12.140625" style="2" customWidth="1"/>
    <col min="24" max="24" width="2.28515625" style="17" customWidth="1"/>
    <col min="25" max="25" width="12.85546875" style="17" customWidth="1"/>
    <col min="26" max="27" width="14.42578125" style="2" customWidth="1"/>
    <col min="28" max="28" width="2.28515625" style="17" customWidth="1"/>
    <col min="29" max="29" width="12.85546875" style="17" customWidth="1"/>
    <col min="30" max="30" width="15.28515625" style="2" customWidth="1"/>
    <col min="31" max="31" width="2.28515625" style="17" customWidth="1"/>
    <col min="32" max="32" width="12.85546875" style="17" customWidth="1"/>
    <col min="33" max="33" width="20.7109375" style="2" customWidth="1"/>
    <col min="34" max="36" width="20.7109375" style="17" customWidth="1"/>
    <col min="37" max="37" width="2.28515625" style="17" customWidth="1"/>
    <col min="38" max="38" width="12.85546875" style="17" customWidth="1"/>
    <col min="39" max="44" width="9.140625" style="17"/>
    <col min="45" max="45" width="10" style="17" customWidth="1"/>
    <col min="46" max="46" width="12.85546875" style="17" customWidth="1"/>
    <col min="47" max="47" width="2.28515625" style="17" customWidth="1"/>
    <col min="48" max="48" width="17.85546875" style="17" customWidth="1"/>
    <col min="49" max="70" width="10.7109375" style="17" customWidth="1"/>
    <col min="71" max="71" width="2.28515625" style="17" customWidth="1"/>
    <col min="72" max="72" width="17.85546875" style="17" customWidth="1"/>
    <col min="73" max="76" width="9.140625" style="17"/>
    <col min="77" max="77" width="2.28515625" style="17" customWidth="1"/>
    <col min="78" max="78" width="17.85546875" style="17" customWidth="1"/>
    <col min="79" max="79" width="9.140625" style="17"/>
    <col min="80" max="80" width="2.28515625" style="17" customWidth="1"/>
    <col min="81" max="81" width="17.85546875" style="17" customWidth="1"/>
    <col min="82" max="82" width="9.140625" style="17"/>
    <col min="83" max="83" width="2.28515625" style="17" customWidth="1"/>
    <col min="84" max="84" width="17.85546875" style="17" customWidth="1"/>
    <col min="85" max="85" width="14.28515625" style="17" customWidth="1"/>
    <col min="86" max="86" width="2.28515625" style="17" customWidth="1"/>
    <col min="87" max="87" width="17.85546875" style="17" customWidth="1"/>
    <col min="88" max="96" width="15.7109375" style="17" customWidth="1"/>
    <col min="97" max="97" width="7.85546875" style="17" customWidth="1"/>
    <col min="98" max="98" width="0.5703125" style="17" customWidth="1"/>
    <col min="99" max="99" width="80.140625" style="17" customWidth="1"/>
    <col min="100" max="16384" width="9.140625" style="17"/>
  </cols>
  <sheetData>
    <row r="1" spans="1:100" s="53" customFormat="1" x14ac:dyDescent="0.25">
      <c r="B1" s="110" t="s">
        <v>69</v>
      </c>
      <c r="C1" s="110"/>
      <c r="F1" s="58" t="s">
        <v>70</v>
      </c>
      <c r="I1" s="58" t="s">
        <v>71</v>
      </c>
      <c r="L1" s="110" t="s">
        <v>72</v>
      </c>
      <c r="M1" s="110"/>
      <c r="P1" s="58" t="s">
        <v>73</v>
      </c>
      <c r="S1" s="58" t="s">
        <v>74</v>
      </c>
      <c r="V1" s="110" t="s">
        <v>75</v>
      </c>
      <c r="W1" s="110"/>
      <c r="Z1" s="110" t="s">
        <v>76</v>
      </c>
      <c r="AA1" s="110"/>
      <c r="AD1" s="58" t="s">
        <v>77</v>
      </c>
      <c r="AG1" s="110" t="s">
        <v>137</v>
      </c>
      <c r="AH1" s="110"/>
      <c r="AI1" s="110"/>
      <c r="AJ1" s="110"/>
      <c r="AM1" s="110" t="s">
        <v>100</v>
      </c>
      <c r="AN1" s="110"/>
      <c r="AO1" s="110"/>
      <c r="AP1" s="110"/>
      <c r="AQ1" s="110"/>
      <c r="AR1" s="110"/>
      <c r="AS1" s="110"/>
      <c r="AT1" s="110"/>
      <c r="AW1" s="110" t="s">
        <v>138</v>
      </c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U1" s="112" t="s">
        <v>139</v>
      </c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J1" s="110" t="s">
        <v>140</v>
      </c>
      <c r="CK1" s="110"/>
      <c r="CL1" s="110"/>
      <c r="CM1" s="110"/>
      <c r="CN1" s="110"/>
      <c r="CO1" s="110"/>
      <c r="CP1" s="110"/>
      <c r="CQ1" s="110"/>
      <c r="CR1" s="110"/>
      <c r="CU1" s="58" t="s">
        <v>141</v>
      </c>
    </row>
    <row r="2" spans="1:100" s="2" customFormat="1" ht="39.75" customHeight="1" x14ac:dyDescent="0.25">
      <c r="A2" s="23"/>
      <c r="B2" s="20" t="s">
        <v>32</v>
      </c>
      <c r="C2" s="20" t="s">
        <v>33</v>
      </c>
      <c r="D2" s="24"/>
      <c r="E2" s="10"/>
      <c r="F2" s="20" t="s">
        <v>1</v>
      </c>
      <c r="G2" s="25"/>
      <c r="H2" s="10"/>
      <c r="I2" s="20" t="s">
        <v>2</v>
      </c>
      <c r="J2" s="24"/>
      <c r="K2" s="10"/>
      <c r="L2" s="20" t="s">
        <v>38</v>
      </c>
      <c r="M2" s="20" t="s">
        <v>157</v>
      </c>
      <c r="N2" s="10"/>
      <c r="O2" s="10"/>
      <c r="P2" s="20" t="s">
        <v>39</v>
      </c>
      <c r="Q2" s="24"/>
      <c r="R2" s="10"/>
      <c r="S2" s="20" t="s">
        <v>40</v>
      </c>
      <c r="T2" s="24"/>
      <c r="U2" s="10"/>
      <c r="V2" s="20" t="s">
        <v>84</v>
      </c>
      <c r="W2" s="20" t="s">
        <v>157</v>
      </c>
      <c r="X2" s="23"/>
      <c r="Y2" s="10"/>
      <c r="Z2" s="20" t="s">
        <v>85</v>
      </c>
      <c r="AA2" s="20" t="s">
        <v>157</v>
      </c>
      <c r="AB2" s="23"/>
      <c r="AC2" s="10"/>
      <c r="AD2" s="20" t="s">
        <v>92</v>
      </c>
      <c r="AE2" s="23"/>
      <c r="AF2" s="10"/>
      <c r="AG2" s="20" t="s">
        <v>41</v>
      </c>
      <c r="AH2" s="20" t="s">
        <v>42</v>
      </c>
      <c r="AI2" s="20" t="s">
        <v>43</v>
      </c>
      <c r="AJ2" s="20" t="s">
        <v>44</v>
      </c>
      <c r="AK2" s="23"/>
      <c r="AL2" s="10"/>
      <c r="AM2" s="20" t="s">
        <v>45</v>
      </c>
      <c r="AN2" s="20" t="s">
        <v>31</v>
      </c>
      <c r="AO2" s="20" t="s">
        <v>46</v>
      </c>
      <c r="AP2" s="20" t="s">
        <v>47</v>
      </c>
      <c r="AQ2" s="20" t="s">
        <v>48</v>
      </c>
      <c r="AR2" s="20" t="s">
        <v>49</v>
      </c>
      <c r="AS2" s="20" t="s">
        <v>50</v>
      </c>
      <c r="AT2" s="20" t="s">
        <v>21</v>
      </c>
      <c r="AU2" s="23"/>
      <c r="AV2" s="10"/>
      <c r="AW2" s="20" t="s">
        <v>51</v>
      </c>
      <c r="AX2" s="20" t="s">
        <v>52</v>
      </c>
      <c r="AY2" s="20" t="s">
        <v>22</v>
      </c>
      <c r="AZ2" s="20" t="s">
        <v>52</v>
      </c>
      <c r="BA2" s="20" t="s">
        <v>23</v>
      </c>
      <c r="BB2" s="20" t="s">
        <v>52</v>
      </c>
      <c r="BC2" s="20" t="s">
        <v>34</v>
      </c>
      <c r="BD2" s="20" t="s">
        <v>52</v>
      </c>
      <c r="BE2" s="20" t="s">
        <v>24</v>
      </c>
      <c r="BF2" s="20" t="s">
        <v>52</v>
      </c>
      <c r="BG2" s="20" t="s">
        <v>25</v>
      </c>
      <c r="BH2" s="20" t="s">
        <v>52</v>
      </c>
      <c r="BI2" s="20" t="s">
        <v>26</v>
      </c>
      <c r="BJ2" s="20" t="s">
        <v>52</v>
      </c>
      <c r="BK2" s="20" t="s">
        <v>27</v>
      </c>
      <c r="BL2" s="20" t="s">
        <v>52</v>
      </c>
      <c r="BM2" s="20" t="s">
        <v>28</v>
      </c>
      <c r="BN2" s="20" t="s">
        <v>52</v>
      </c>
      <c r="BO2" s="20" t="s">
        <v>35</v>
      </c>
      <c r="BP2" s="20" t="s">
        <v>52</v>
      </c>
      <c r="BQ2" s="20" t="s">
        <v>36</v>
      </c>
      <c r="BR2" s="20" t="s">
        <v>52</v>
      </c>
      <c r="BS2" s="23"/>
      <c r="BT2" s="10"/>
      <c r="BU2" s="20" t="s">
        <v>53</v>
      </c>
      <c r="BV2" s="20" t="s">
        <v>54</v>
      </c>
      <c r="BW2" s="20" t="s">
        <v>55</v>
      </c>
      <c r="BX2" s="20" t="s">
        <v>111</v>
      </c>
      <c r="BY2" s="23"/>
      <c r="BZ2" s="10"/>
      <c r="CA2" s="20" t="s">
        <v>56</v>
      </c>
      <c r="CB2" s="23"/>
      <c r="CC2" s="10"/>
      <c r="CD2" s="20" t="s">
        <v>57</v>
      </c>
      <c r="CE2" s="23"/>
      <c r="CF2" s="10"/>
      <c r="CG2" s="20" t="s">
        <v>58</v>
      </c>
      <c r="CH2" s="23"/>
      <c r="CI2" s="10"/>
      <c r="CJ2" s="20" t="s">
        <v>123</v>
      </c>
      <c r="CK2" s="20" t="s">
        <v>124</v>
      </c>
      <c r="CL2" s="20" t="s">
        <v>125</v>
      </c>
      <c r="CM2" s="20" t="s">
        <v>126</v>
      </c>
      <c r="CN2" s="20" t="s">
        <v>127</v>
      </c>
      <c r="CO2" s="20" t="s">
        <v>128</v>
      </c>
      <c r="CP2" s="20" t="s">
        <v>129</v>
      </c>
      <c r="CQ2" s="20" t="s">
        <v>130</v>
      </c>
      <c r="CR2" s="20" t="s">
        <v>131</v>
      </c>
      <c r="CS2" s="23"/>
      <c r="CT2" s="23"/>
      <c r="CU2" s="28" t="s">
        <v>37</v>
      </c>
    </row>
    <row r="3" spans="1:100" s="91" customFormat="1" ht="36.75" customHeight="1" x14ac:dyDescent="0.25">
      <c r="B3" s="92"/>
      <c r="C3" s="93"/>
      <c r="D3" s="94"/>
      <c r="F3" s="95"/>
      <c r="G3" s="94"/>
      <c r="H3" s="96"/>
      <c r="I3" s="92"/>
      <c r="J3" s="97"/>
      <c r="K3" s="96"/>
      <c r="L3" s="95"/>
      <c r="M3" s="95"/>
      <c r="P3" s="95"/>
      <c r="Q3" s="97"/>
      <c r="S3" s="95"/>
      <c r="T3" s="97"/>
      <c r="V3" s="93"/>
      <c r="W3" s="93"/>
      <c r="Z3" s="95"/>
      <c r="AA3" s="95"/>
      <c r="AD3" s="95"/>
      <c r="AG3" s="95"/>
      <c r="AH3" s="92"/>
      <c r="AI3" s="92"/>
      <c r="AJ3" s="92"/>
      <c r="AM3" s="92"/>
      <c r="AN3" s="92"/>
      <c r="AO3" s="92"/>
      <c r="AP3" s="92"/>
      <c r="AQ3" s="92"/>
      <c r="AR3" s="92"/>
      <c r="AS3" s="92"/>
      <c r="AT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U3" s="92"/>
      <c r="BV3" s="92"/>
      <c r="BW3" s="92"/>
      <c r="BX3" s="92"/>
      <c r="CA3" s="92"/>
      <c r="CD3" s="92"/>
      <c r="CG3" s="92"/>
      <c r="CJ3" s="92"/>
      <c r="CK3" s="92"/>
      <c r="CL3" s="92"/>
      <c r="CM3" s="92"/>
      <c r="CN3" s="92"/>
      <c r="CO3" s="92"/>
      <c r="CP3" s="92"/>
      <c r="CQ3" s="92"/>
      <c r="CR3" s="92"/>
      <c r="CU3" s="98"/>
    </row>
    <row r="4" spans="1:100" s="91" customFormat="1" ht="36.75" customHeight="1" x14ac:dyDescent="0.25">
      <c r="B4" s="92"/>
      <c r="C4" s="93"/>
      <c r="D4" s="94"/>
      <c r="F4" s="95"/>
      <c r="G4" s="94"/>
      <c r="H4" s="96"/>
      <c r="I4" s="92"/>
      <c r="J4" s="97"/>
      <c r="K4" s="96"/>
      <c r="L4" s="95"/>
      <c r="M4" s="95"/>
      <c r="P4" s="95"/>
      <c r="Q4" s="97"/>
      <c r="S4" s="95"/>
      <c r="T4" s="97"/>
      <c r="V4" s="93"/>
      <c r="W4" s="93"/>
      <c r="Z4" s="95"/>
      <c r="AA4" s="95"/>
      <c r="AD4" s="95"/>
      <c r="AG4" s="92"/>
      <c r="AH4" s="92"/>
      <c r="AI4" s="92"/>
      <c r="AJ4" s="92"/>
      <c r="AM4" s="92"/>
      <c r="AN4" s="92"/>
      <c r="AO4" s="92"/>
      <c r="AP4" s="92"/>
      <c r="AQ4" s="92"/>
      <c r="AR4" s="92"/>
      <c r="AS4" s="92"/>
      <c r="AT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U4" s="92"/>
      <c r="BV4" s="92"/>
      <c r="BW4" s="92"/>
      <c r="BX4" s="92"/>
      <c r="CA4" s="92"/>
      <c r="CD4" s="92"/>
      <c r="CG4" s="92"/>
      <c r="CJ4" s="92"/>
      <c r="CK4" s="92"/>
      <c r="CL4" s="92"/>
      <c r="CM4" s="92"/>
      <c r="CN4" s="92"/>
      <c r="CO4" s="92"/>
      <c r="CP4" s="92"/>
      <c r="CQ4" s="92"/>
      <c r="CR4" s="92"/>
      <c r="CU4" s="98"/>
    </row>
    <row r="5" spans="1:100" s="91" customFormat="1" ht="36.75" customHeight="1" x14ac:dyDescent="0.25">
      <c r="B5" s="92"/>
      <c r="C5" s="93"/>
      <c r="D5" s="94"/>
      <c r="F5" s="95"/>
      <c r="G5" s="94"/>
      <c r="H5" s="96"/>
      <c r="I5" s="92"/>
      <c r="J5" s="97"/>
      <c r="K5" s="96"/>
      <c r="L5" s="95"/>
      <c r="M5" s="95"/>
      <c r="P5" s="95"/>
      <c r="Q5" s="97"/>
      <c r="S5" s="95"/>
      <c r="T5" s="97"/>
      <c r="V5" s="93"/>
      <c r="W5" s="93"/>
      <c r="Z5" s="95"/>
      <c r="AA5" s="95"/>
      <c r="AD5" s="95"/>
      <c r="AG5" s="95"/>
      <c r="AH5" s="92"/>
      <c r="AI5" s="92"/>
      <c r="AJ5" s="92"/>
      <c r="AM5" s="92"/>
      <c r="AN5" s="92"/>
      <c r="AO5" s="92"/>
      <c r="AP5" s="92"/>
      <c r="AQ5" s="92"/>
      <c r="AR5" s="92"/>
      <c r="AS5" s="92"/>
      <c r="AT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U5" s="92"/>
      <c r="BV5" s="92"/>
      <c r="BW5" s="92"/>
      <c r="BX5" s="92"/>
      <c r="CA5" s="92"/>
      <c r="CD5" s="92"/>
      <c r="CG5" s="92"/>
      <c r="CJ5" s="92"/>
      <c r="CK5" s="92"/>
      <c r="CL5" s="92"/>
      <c r="CM5" s="92"/>
      <c r="CN5" s="92"/>
      <c r="CO5" s="92"/>
      <c r="CP5" s="92"/>
      <c r="CQ5" s="92"/>
      <c r="CR5" s="92"/>
      <c r="CU5" s="98"/>
    </row>
    <row r="6" spans="1:100" s="91" customFormat="1" ht="36.75" customHeight="1" x14ac:dyDescent="0.25">
      <c r="B6" s="92"/>
      <c r="C6" s="93"/>
      <c r="D6" s="94"/>
      <c r="F6" s="95"/>
      <c r="G6" s="94"/>
      <c r="H6" s="96"/>
      <c r="I6" s="92"/>
      <c r="J6" s="97"/>
      <c r="K6" s="96"/>
      <c r="L6" s="95"/>
      <c r="M6" s="95"/>
      <c r="P6" s="95"/>
      <c r="Q6" s="97"/>
      <c r="S6" s="95"/>
      <c r="T6" s="97"/>
      <c r="V6" s="93"/>
      <c r="W6" s="93"/>
      <c r="Z6" s="95"/>
      <c r="AA6" s="95"/>
      <c r="AD6" s="95"/>
      <c r="AG6" s="95"/>
      <c r="AH6" s="92"/>
      <c r="AI6" s="92"/>
      <c r="AJ6" s="92"/>
      <c r="AM6" s="92"/>
      <c r="AN6" s="92"/>
      <c r="AO6" s="92"/>
      <c r="AP6" s="92"/>
      <c r="AQ6" s="92"/>
      <c r="AR6" s="92"/>
      <c r="AS6" s="92"/>
      <c r="AT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U6" s="92"/>
      <c r="BV6" s="92"/>
      <c r="BW6" s="92"/>
      <c r="BX6" s="92"/>
      <c r="CA6" s="92"/>
      <c r="CD6" s="92"/>
      <c r="CG6" s="92"/>
      <c r="CJ6" s="92"/>
      <c r="CK6" s="92"/>
      <c r="CL6" s="92"/>
      <c r="CM6" s="92"/>
      <c r="CN6" s="92"/>
      <c r="CO6" s="92"/>
      <c r="CP6" s="92"/>
      <c r="CQ6" s="92"/>
      <c r="CR6" s="92"/>
      <c r="CU6" s="98"/>
    </row>
    <row r="7" spans="1:100" s="91" customFormat="1" ht="19.5" customHeight="1" x14ac:dyDescent="0.25">
      <c r="B7" s="92"/>
      <c r="C7" s="93"/>
      <c r="D7" s="94"/>
      <c r="F7" s="95"/>
      <c r="G7" s="94"/>
      <c r="H7" s="96"/>
      <c r="I7" s="92"/>
      <c r="J7" s="97"/>
      <c r="K7" s="96"/>
      <c r="L7" s="95"/>
      <c r="M7" s="95"/>
      <c r="P7" s="95"/>
      <c r="Q7" s="97"/>
      <c r="S7" s="95"/>
      <c r="T7" s="97"/>
      <c r="V7" s="93"/>
      <c r="W7" s="93"/>
      <c r="Z7" s="95"/>
      <c r="AA7" s="95"/>
      <c r="AD7" s="95"/>
      <c r="AG7" s="95"/>
      <c r="AH7" s="92"/>
      <c r="AI7" s="92"/>
      <c r="AJ7" s="92"/>
      <c r="AM7" s="92"/>
      <c r="AN7" s="92"/>
      <c r="AO7" s="92"/>
      <c r="AP7" s="92"/>
      <c r="AQ7" s="92"/>
      <c r="AR7" s="92"/>
      <c r="AS7" s="92"/>
      <c r="AT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U7" s="92"/>
      <c r="BV7" s="92"/>
      <c r="BW7" s="92"/>
      <c r="BX7" s="92"/>
      <c r="CA7" s="92"/>
      <c r="CD7" s="92"/>
      <c r="CG7" s="92"/>
      <c r="CJ7" s="92"/>
      <c r="CK7" s="92"/>
      <c r="CL7" s="92"/>
      <c r="CM7" s="92"/>
      <c r="CN7" s="92"/>
      <c r="CO7" s="92"/>
      <c r="CP7" s="92"/>
      <c r="CQ7" s="92"/>
      <c r="CR7" s="92"/>
      <c r="CU7" s="98"/>
    </row>
    <row r="8" spans="1:100" s="91" customFormat="1" ht="19.5" customHeight="1" x14ac:dyDescent="0.25">
      <c r="A8" s="99"/>
      <c r="B8" s="100"/>
      <c r="C8" s="101"/>
      <c r="D8" s="102"/>
      <c r="E8" s="103"/>
      <c r="F8" s="95"/>
      <c r="G8" s="102"/>
      <c r="H8" s="103"/>
      <c r="I8" s="95"/>
      <c r="J8" s="104"/>
      <c r="K8" s="103"/>
      <c r="L8" s="95"/>
      <c r="M8" s="95"/>
      <c r="N8" s="103"/>
      <c r="O8" s="103"/>
      <c r="P8" s="95"/>
      <c r="Q8" s="104"/>
      <c r="R8" s="103"/>
      <c r="S8" s="95"/>
      <c r="T8" s="104"/>
      <c r="U8" s="103"/>
      <c r="V8" s="93"/>
      <c r="W8" s="93"/>
      <c r="X8" s="103"/>
      <c r="Y8" s="103"/>
      <c r="Z8" s="95"/>
      <c r="AA8" s="95"/>
      <c r="AB8" s="103"/>
      <c r="AC8" s="103"/>
      <c r="AD8" s="95"/>
      <c r="AE8" s="103"/>
      <c r="AF8" s="103"/>
      <c r="AG8" s="105"/>
      <c r="AH8" s="105"/>
      <c r="AI8" s="105"/>
      <c r="AJ8" s="105"/>
      <c r="AK8" s="103"/>
      <c r="AL8" s="103"/>
      <c r="AM8" s="95"/>
      <c r="AN8" s="95"/>
      <c r="AO8" s="95"/>
      <c r="AP8" s="95"/>
      <c r="AQ8" s="95"/>
      <c r="AR8" s="95"/>
      <c r="AS8" s="95"/>
      <c r="AT8" s="95"/>
      <c r="AU8" s="102"/>
      <c r="AV8" s="103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3"/>
      <c r="BT8" s="103"/>
      <c r="BU8" s="95"/>
      <c r="BV8" s="95"/>
      <c r="BW8" s="95"/>
      <c r="BX8" s="95"/>
      <c r="BY8" s="103"/>
      <c r="BZ8" s="103"/>
      <c r="CA8" s="95"/>
      <c r="CB8" s="103"/>
      <c r="CC8" s="103"/>
      <c r="CD8" s="95"/>
      <c r="CE8" s="103"/>
      <c r="CF8" s="103"/>
      <c r="CG8" s="95"/>
      <c r="CH8" s="103"/>
      <c r="CI8" s="103"/>
      <c r="CJ8" s="95"/>
      <c r="CK8" s="95"/>
      <c r="CL8" s="95"/>
      <c r="CM8" s="95"/>
      <c r="CN8" s="95"/>
      <c r="CO8" s="95"/>
      <c r="CP8" s="95"/>
      <c r="CQ8" s="95"/>
      <c r="CR8" s="95"/>
      <c r="CS8" s="103"/>
      <c r="CT8" s="103"/>
      <c r="CU8" s="106"/>
      <c r="CV8" s="103"/>
    </row>
    <row r="9" spans="1:100" s="91" customFormat="1" ht="19.5" customHeight="1" x14ac:dyDescent="0.25">
      <c r="B9" s="92"/>
      <c r="C9" s="93"/>
      <c r="D9" s="94"/>
      <c r="F9" s="95"/>
      <c r="G9" s="94"/>
      <c r="H9" s="96"/>
      <c r="I9" s="92"/>
      <c r="J9" s="97"/>
      <c r="K9" s="96"/>
      <c r="L9" s="95"/>
      <c r="M9" s="95"/>
      <c r="P9" s="95"/>
      <c r="Q9" s="97"/>
      <c r="S9" s="95"/>
      <c r="T9" s="97"/>
      <c r="V9" s="93"/>
      <c r="W9" s="93"/>
      <c r="Z9" s="95"/>
      <c r="AA9" s="95"/>
      <c r="AD9" s="95"/>
      <c r="AG9" s="95"/>
      <c r="AH9" s="92"/>
      <c r="AI9" s="92"/>
      <c r="AJ9" s="92"/>
      <c r="AM9" s="92"/>
      <c r="AN9" s="92"/>
      <c r="AO9" s="92"/>
      <c r="AP9" s="92"/>
      <c r="AQ9" s="92"/>
      <c r="AR9" s="92"/>
      <c r="AS9" s="92"/>
      <c r="AT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U9" s="92"/>
      <c r="BV9" s="92"/>
      <c r="BW9" s="92"/>
      <c r="BX9" s="92"/>
      <c r="CA9" s="92"/>
      <c r="CD9" s="92"/>
      <c r="CG9" s="92"/>
      <c r="CJ9" s="92"/>
      <c r="CK9" s="92"/>
      <c r="CL9" s="92"/>
      <c r="CM9" s="92"/>
      <c r="CN9" s="92"/>
      <c r="CO9" s="92"/>
      <c r="CP9" s="92"/>
      <c r="CQ9" s="92"/>
      <c r="CR9" s="92"/>
      <c r="CU9" s="98"/>
    </row>
    <row r="10" spans="1:100" s="91" customFormat="1" ht="19.5" customHeight="1" x14ac:dyDescent="0.25">
      <c r="B10" s="92"/>
      <c r="C10" s="93"/>
      <c r="D10" s="94"/>
      <c r="F10" s="95"/>
      <c r="G10" s="94"/>
      <c r="H10" s="96"/>
      <c r="I10" s="92"/>
      <c r="J10" s="97"/>
      <c r="K10" s="96"/>
      <c r="L10" s="95"/>
      <c r="M10" s="95"/>
      <c r="P10" s="95"/>
      <c r="Q10" s="97"/>
      <c r="S10" s="95"/>
      <c r="T10" s="97"/>
      <c r="V10" s="93"/>
      <c r="W10" s="93"/>
      <c r="Z10" s="95"/>
      <c r="AA10" s="95"/>
      <c r="AD10" s="95"/>
      <c r="AG10" s="95"/>
      <c r="AH10" s="92"/>
      <c r="AI10" s="92"/>
      <c r="AJ10" s="92"/>
      <c r="AM10" s="92"/>
      <c r="AN10" s="92"/>
      <c r="AO10" s="92"/>
      <c r="AP10" s="92"/>
      <c r="AQ10" s="92"/>
      <c r="AR10" s="92"/>
      <c r="AS10" s="92"/>
      <c r="AT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U10" s="92"/>
      <c r="BV10" s="92"/>
      <c r="BW10" s="92"/>
      <c r="BX10" s="92"/>
      <c r="CA10" s="92"/>
      <c r="CD10" s="92"/>
      <c r="CG10" s="92"/>
      <c r="CJ10" s="92"/>
      <c r="CK10" s="92"/>
      <c r="CL10" s="92"/>
      <c r="CM10" s="92"/>
      <c r="CN10" s="92"/>
      <c r="CO10" s="92"/>
      <c r="CP10" s="92"/>
      <c r="CQ10" s="92"/>
      <c r="CR10" s="92"/>
      <c r="CU10" s="98"/>
    </row>
    <row r="11" spans="1:100" s="91" customFormat="1" ht="19.5" customHeight="1" x14ac:dyDescent="0.25">
      <c r="B11" s="92"/>
      <c r="C11" s="93"/>
      <c r="D11" s="94"/>
      <c r="F11" s="95"/>
      <c r="G11" s="94"/>
      <c r="H11" s="96"/>
      <c r="I11" s="92"/>
      <c r="J11" s="97"/>
      <c r="K11" s="96"/>
      <c r="L11" s="95"/>
      <c r="M11" s="95"/>
      <c r="P11" s="95"/>
      <c r="Q11" s="97"/>
      <c r="S11" s="95"/>
      <c r="T11" s="97"/>
      <c r="V11" s="93"/>
      <c r="W11" s="93"/>
      <c r="Z11" s="95"/>
      <c r="AA11" s="95"/>
      <c r="AD11" s="95"/>
      <c r="AG11" s="95"/>
      <c r="AH11" s="92"/>
      <c r="AI11" s="92"/>
      <c r="AJ11" s="92"/>
      <c r="AM11" s="92"/>
      <c r="AN11" s="92"/>
      <c r="AO11" s="92"/>
      <c r="AP11" s="92"/>
      <c r="AQ11" s="92"/>
      <c r="AR11" s="92"/>
      <c r="AS11" s="92"/>
      <c r="AT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U11" s="92"/>
      <c r="BV11" s="92"/>
      <c r="BW11" s="92"/>
      <c r="BX11" s="92"/>
      <c r="CA11" s="92"/>
      <c r="CD11" s="92"/>
      <c r="CG11" s="92"/>
      <c r="CJ11" s="92"/>
      <c r="CK11" s="92"/>
      <c r="CL11" s="92"/>
      <c r="CM11" s="92"/>
      <c r="CN11" s="92"/>
      <c r="CO11" s="92"/>
      <c r="CP11" s="92"/>
      <c r="CQ11" s="92"/>
      <c r="CR11" s="92"/>
      <c r="CU11" s="98"/>
    </row>
    <row r="12" spans="1:100" s="91" customFormat="1" ht="19.5" customHeight="1" x14ac:dyDescent="0.25">
      <c r="B12" s="92"/>
      <c r="C12" s="93"/>
      <c r="D12" s="94"/>
      <c r="F12" s="95"/>
      <c r="G12" s="94"/>
      <c r="H12" s="96"/>
      <c r="I12" s="92"/>
      <c r="J12" s="97"/>
      <c r="K12" s="96"/>
      <c r="L12" s="95"/>
      <c r="M12" s="95"/>
      <c r="P12" s="95"/>
      <c r="Q12" s="97"/>
      <c r="S12" s="95"/>
      <c r="T12" s="97"/>
      <c r="V12" s="93"/>
      <c r="W12" s="93"/>
      <c r="Z12" s="95"/>
      <c r="AA12" s="95"/>
      <c r="AD12" s="95"/>
      <c r="AG12" s="95"/>
      <c r="AH12" s="92"/>
      <c r="AI12" s="92"/>
      <c r="AJ12" s="92"/>
      <c r="AM12" s="92"/>
      <c r="AN12" s="92"/>
      <c r="AO12" s="92"/>
      <c r="AP12" s="92"/>
      <c r="AQ12" s="92"/>
      <c r="AR12" s="92"/>
      <c r="AS12" s="92"/>
      <c r="AT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U12" s="92"/>
      <c r="BV12" s="92"/>
      <c r="BW12" s="92"/>
      <c r="BX12" s="92"/>
      <c r="CA12" s="92"/>
      <c r="CD12" s="92"/>
      <c r="CG12" s="92"/>
      <c r="CJ12" s="92"/>
      <c r="CK12" s="92"/>
      <c r="CL12" s="92"/>
      <c r="CM12" s="92"/>
      <c r="CN12" s="92"/>
      <c r="CO12" s="92"/>
      <c r="CP12" s="92"/>
      <c r="CQ12" s="92"/>
      <c r="CR12" s="92"/>
      <c r="CU12" s="98"/>
    </row>
    <row r="13" spans="1:100" s="91" customFormat="1" ht="36.75" customHeight="1" x14ac:dyDescent="0.25">
      <c r="B13" s="92"/>
      <c r="C13" s="93"/>
      <c r="D13" s="94"/>
      <c r="F13" s="95"/>
      <c r="G13" s="94"/>
      <c r="H13" s="96"/>
      <c r="I13" s="92"/>
      <c r="J13" s="97"/>
      <c r="K13" s="96"/>
      <c r="L13" s="95"/>
      <c r="M13" s="95"/>
      <c r="P13" s="95"/>
      <c r="Q13" s="97"/>
      <c r="S13" s="95"/>
      <c r="T13" s="97"/>
      <c r="V13" s="93"/>
      <c r="W13" s="93"/>
      <c r="Z13" s="95"/>
      <c r="AA13" s="95"/>
      <c r="AD13" s="95"/>
      <c r="AG13" s="95"/>
      <c r="AH13" s="92"/>
      <c r="AI13" s="92"/>
      <c r="AJ13" s="92"/>
      <c r="AM13" s="92"/>
      <c r="AN13" s="92"/>
      <c r="AO13" s="92"/>
      <c r="AP13" s="92"/>
      <c r="AQ13" s="92"/>
      <c r="AR13" s="92"/>
      <c r="AS13" s="92"/>
      <c r="AT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U13" s="92"/>
      <c r="BV13" s="92"/>
      <c r="BW13" s="92"/>
      <c r="BX13" s="92"/>
      <c r="CA13" s="92"/>
      <c r="CD13" s="92"/>
      <c r="CG13" s="92"/>
      <c r="CJ13" s="92"/>
      <c r="CK13" s="92"/>
      <c r="CL13" s="92"/>
      <c r="CM13" s="92"/>
      <c r="CN13" s="92"/>
      <c r="CO13" s="92"/>
      <c r="CP13" s="92"/>
      <c r="CQ13" s="92"/>
      <c r="CR13" s="92"/>
      <c r="CU13" s="98"/>
    </row>
    <row r="14" spans="1:100" s="91" customFormat="1" ht="19.5" customHeight="1" x14ac:dyDescent="0.25">
      <c r="B14" s="92"/>
      <c r="C14" s="93"/>
      <c r="D14" s="94"/>
      <c r="F14" s="95"/>
      <c r="G14" s="94"/>
      <c r="H14" s="96"/>
      <c r="I14" s="92"/>
      <c r="J14" s="97"/>
      <c r="K14" s="96"/>
      <c r="L14" s="95"/>
      <c r="M14" s="95"/>
      <c r="P14" s="95"/>
      <c r="Q14" s="97"/>
      <c r="S14" s="95"/>
      <c r="T14" s="97"/>
      <c r="V14" s="93"/>
      <c r="W14" s="93"/>
      <c r="Z14" s="95"/>
      <c r="AA14" s="95"/>
      <c r="AD14" s="95"/>
      <c r="AG14" s="95"/>
      <c r="AH14" s="92"/>
      <c r="AI14" s="92"/>
      <c r="AJ14" s="92"/>
      <c r="AM14" s="92"/>
      <c r="AN14" s="92"/>
      <c r="AO14" s="92"/>
      <c r="AP14" s="92"/>
      <c r="AQ14" s="92"/>
      <c r="AR14" s="92"/>
      <c r="AS14" s="92"/>
      <c r="AT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U14" s="92"/>
      <c r="BV14" s="92"/>
      <c r="BW14" s="92"/>
      <c r="BX14" s="92"/>
      <c r="CA14" s="92"/>
      <c r="CD14" s="92"/>
      <c r="CG14" s="92"/>
      <c r="CJ14" s="92"/>
      <c r="CK14" s="92"/>
      <c r="CL14" s="92"/>
      <c r="CM14" s="92"/>
      <c r="CN14" s="92"/>
      <c r="CO14" s="92"/>
      <c r="CP14" s="92"/>
      <c r="CQ14" s="92"/>
      <c r="CR14" s="92"/>
      <c r="CU14" s="98"/>
    </row>
    <row r="15" spans="1:100" s="91" customFormat="1" ht="19.5" customHeight="1" x14ac:dyDescent="0.25">
      <c r="B15" s="92"/>
      <c r="C15" s="93"/>
      <c r="D15" s="94"/>
      <c r="F15" s="95"/>
      <c r="G15" s="94"/>
      <c r="H15" s="96"/>
      <c r="I15" s="92"/>
      <c r="J15" s="97"/>
      <c r="K15" s="96"/>
      <c r="L15" s="95"/>
      <c r="M15" s="95"/>
      <c r="P15" s="95"/>
      <c r="Q15" s="97"/>
      <c r="S15" s="95"/>
      <c r="T15" s="97"/>
      <c r="V15" s="93"/>
      <c r="W15" s="93"/>
      <c r="Z15" s="95"/>
      <c r="AA15" s="95"/>
      <c r="AD15" s="95"/>
      <c r="AG15" s="95"/>
      <c r="AH15" s="92"/>
      <c r="AI15" s="92"/>
      <c r="AJ15" s="92"/>
      <c r="AM15" s="92"/>
      <c r="AN15" s="92"/>
      <c r="AO15" s="92"/>
      <c r="AP15" s="92"/>
      <c r="AQ15" s="92"/>
      <c r="AR15" s="92"/>
      <c r="AS15" s="92"/>
      <c r="AT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U15" s="92"/>
      <c r="BV15" s="92"/>
      <c r="BW15" s="92"/>
      <c r="BX15" s="92"/>
      <c r="CA15" s="92"/>
      <c r="CD15" s="92"/>
      <c r="CG15" s="92"/>
      <c r="CJ15" s="92"/>
      <c r="CK15" s="92"/>
      <c r="CL15" s="92"/>
      <c r="CM15" s="92"/>
      <c r="CN15" s="92"/>
      <c r="CO15" s="92"/>
      <c r="CP15" s="92"/>
      <c r="CQ15" s="92"/>
      <c r="CR15" s="92"/>
      <c r="CU15" s="98"/>
    </row>
    <row r="16" spans="1:100" s="91" customFormat="1" ht="19.5" customHeight="1" x14ac:dyDescent="0.25">
      <c r="B16" s="92"/>
      <c r="C16" s="93"/>
      <c r="D16" s="94"/>
      <c r="F16" s="95"/>
      <c r="G16" s="94"/>
      <c r="H16" s="96"/>
      <c r="I16" s="92"/>
      <c r="J16" s="97"/>
      <c r="K16" s="96"/>
      <c r="L16" s="95"/>
      <c r="M16" s="95"/>
      <c r="P16" s="95"/>
      <c r="Q16" s="97"/>
      <c r="S16" s="95"/>
      <c r="T16" s="97"/>
      <c r="V16" s="93"/>
      <c r="W16" s="93"/>
      <c r="Z16" s="95"/>
      <c r="AA16" s="95"/>
      <c r="AD16" s="95"/>
      <c r="AG16" s="95"/>
      <c r="AH16" s="92"/>
      <c r="AI16" s="92"/>
      <c r="AJ16" s="92"/>
      <c r="AM16" s="92"/>
      <c r="AN16" s="92"/>
      <c r="AO16" s="92"/>
      <c r="AP16" s="92"/>
      <c r="AQ16" s="92"/>
      <c r="AR16" s="92"/>
      <c r="AS16" s="92"/>
      <c r="AT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U16" s="92"/>
      <c r="BV16" s="92"/>
      <c r="BW16" s="92"/>
      <c r="BX16" s="92"/>
      <c r="CA16" s="92"/>
      <c r="CD16" s="92"/>
      <c r="CG16" s="92"/>
      <c r="CJ16" s="92"/>
      <c r="CK16" s="92"/>
      <c r="CL16" s="92"/>
      <c r="CM16" s="92"/>
      <c r="CN16" s="92"/>
      <c r="CO16" s="92"/>
      <c r="CP16" s="92"/>
      <c r="CQ16" s="92"/>
      <c r="CR16" s="92"/>
      <c r="CU16" s="98"/>
    </row>
    <row r="17" spans="1:99" s="91" customFormat="1" ht="19.5" customHeight="1" x14ac:dyDescent="0.25">
      <c r="B17" s="92"/>
      <c r="C17" s="93"/>
      <c r="D17" s="94"/>
      <c r="F17" s="95"/>
      <c r="G17" s="94"/>
      <c r="H17" s="96"/>
      <c r="I17" s="92"/>
      <c r="J17" s="97"/>
      <c r="K17" s="96"/>
      <c r="L17" s="95"/>
      <c r="M17" s="95"/>
      <c r="P17" s="95"/>
      <c r="Q17" s="97"/>
      <c r="S17" s="95"/>
      <c r="T17" s="97"/>
      <c r="V17" s="93"/>
      <c r="W17" s="93"/>
      <c r="Z17" s="95"/>
      <c r="AA17" s="95"/>
      <c r="AD17" s="95"/>
      <c r="AG17" s="95"/>
      <c r="AH17" s="92"/>
      <c r="AI17" s="92"/>
      <c r="AJ17" s="92"/>
      <c r="AM17" s="92"/>
      <c r="AN17" s="92"/>
      <c r="AO17" s="92"/>
      <c r="AP17" s="92"/>
      <c r="AQ17" s="92"/>
      <c r="AR17" s="92"/>
      <c r="AS17" s="92"/>
      <c r="AT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U17" s="92"/>
      <c r="BV17" s="92"/>
      <c r="BW17" s="92"/>
      <c r="BX17" s="92"/>
      <c r="CA17" s="92"/>
      <c r="CD17" s="92"/>
      <c r="CG17" s="92"/>
      <c r="CJ17" s="92"/>
      <c r="CK17" s="92"/>
      <c r="CL17" s="92"/>
      <c r="CM17" s="92"/>
      <c r="CN17" s="92"/>
      <c r="CO17" s="92"/>
      <c r="CP17" s="92"/>
      <c r="CQ17" s="92"/>
      <c r="CR17" s="92"/>
      <c r="CU17" s="98"/>
    </row>
    <row r="18" spans="1:99" s="91" customFormat="1" ht="19.5" customHeight="1" x14ac:dyDescent="0.25">
      <c r="B18" s="92"/>
      <c r="C18" s="93"/>
      <c r="D18" s="94"/>
      <c r="F18" s="95"/>
      <c r="G18" s="94"/>
      <c r="H18" s="96"/>
      <c r="I18" s="92"/>
      <c r="J18" s="97"/>
      <c r="K18" s="96"/>
      <c r="L18" s="95"/>
      <c r="M18" s="95"/>
      <c r="P18" s="95"/>
      <c r="Q18" s="97"/>
      <c r="S18" s="95"/>
      <c r="T18" s="97"/>
      <c r="V18" s="93"/>
      <c r="W18" s="93"/>
      <c r="Z18" s="95"/>
      <c r="AA18" s="95"/>
      <c r="AD18" s="95"/>
      <c r="AG18" s="95"/>
      <c r="AH18" s="92"/>
      <c r="AI18" s="92"/>
      <c r="AJ18" s="92"/>
      <c r="AM18" s="92"/>
      <c r="AN18" s="92"/>
      <c r="AO18" s="92"/>
      <c r="AP18" s="92"/>
      <c r="AQ18" s="92"/>
      <c r="AR18" s="92"/>
      <c r="AS18" s="92"/>
      <c r="AT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U18" s="92"/>
      <c r="BV18" s="92"/>
      <c r="BW18" s="92"/>
      <c r="BX18" s="92"/>
      <c r="CA18" s="92"/>
      <c r="CD18" s="92"/>
      <c r="CG18" s="92"/>
      <c r="CJ18" s="92"/>
      <c r="CK18" s="92"/>
      <c r="CL18" s="92"/>
      <c r="CM18" s="92"/>
      <c r="CN18" s="92"/>
      <c r="CO18" s="92"/>
      <c r="CP18" s="92"/>
      <c r="CQ18" s="92"/>
      <c r="CR18" s="92"/>
      <c r="CU18" s="98"/>
    </row>
    <row r="19" spans="1:99" ht="5.25" customHeight="1" x14ac:dyDescent="0.25">
      <c r="A19" s="32"/>
      <c r="B19" s="33"/>
      <c r="C19" s="31"/>
      <c r="D19" s="35"/>
      <c r="E19" s="32"/>
      <c r="F19" s="31"/>
      <c r="G19" s="35"/>
      <c r="H19" s="41"/>
      <c r="I19" s="32"/>
      <c r="J19" s="32"/>
      <c r="K19" s="41"/>
      <c r="L19" s="31"/>
      <c r="M19" s="31"/>
      <c r="N19" s="32"/>
      <c r="O19" s="32"/>
      <c r="P19" s="31"/>
      <c r="Q19" s="35"/>
      <c r="R19" s="32"/>
      <c r="S19" s="31"/>
      <c r="T19" s="35"/>
      <c r="U19" s="32"/>
      <c r="V19" s="31"/>
      <c r="W19" s="31"/>
      <c r="X19" s="32"/>
      <c r="Y19" s="32"/>
      <c r="Z19" s="31"/>
      <c r="AA19" s="31"/>
      <c r="AB19" s="32"/>
      <c r="AC19" s="32"/>
      <c r="AD19" s="29"/>
      <c r="AE19" s="32"/>
      <c r="AF19" s="32"/>
      <c r="AG19" s="29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U19" s="32"/>
    </row>
    <row r="20" spans="1:99" s="21" customFormat="1" ht="43.5" customHeight="1" x14ac:dyDescent="0.25">
      <c r="B20" s="19" t="s">
        <v>3</v>
      </c>
      <c r="C20" s="34">
        <f>COUNTIF(C3:C18,"&lt;&gt;")</f>
        <v>0</v>
      </c>
      <c r="D20" s="36"/>
      <c r="E20" s="19" t="s">
        <v>6</v>
      </c>
      <c r="F20" s="30">
        <f>COUNTIF(F3:F18,1)</f>
        <v>0</v>
      </c>
      <c r="G20" s="36"/>
      <c r="H20" s="42" t="s">
        <v>7</v>
      </c>
      <c r="I20" s="7">
        <f>COUNTIF(I3:I18,6)</f>
        <v>0</v>
      </c>
      <c r="J20" s="11"/>
      <c r="K20" s="86" t="s">
        <v>59</v>
      </c>
      <c r="L20" s="84">
        <f>COUNTIF(L3:L18,1)</f>
        <v>0</v>
      </c>
      <c r="M20" s="83"/>
      <c r="O20" s="19" t="s">
        <v>63</v>
      </c>
      <c r="P20" s="34">
        <f>COUNTIF(P3:P18,1)</f>
        <v>0</v>
      </c>
      <c r="Q20" s="37"/>
      <c r="R20" s="19" t="s">
        <v>30</v>
      </c>
      <c r="S20" s="30">
        <f>COUNTIF(S3:S18,1)</f>
        <v>0</v>
      </c>
      <c r="T20" s="37"/>
      <c r="U20" s="88" t="s">
        <v>79</v>
      </c>
      <c r="V20" s="84">
        <f>COUNTIF(V3:V18,1)</f>
        <v>0</v>
      </c>
      <c r="W20" s="51"/>
      <c r="X20" s="47"/>
      <c r="Y20" s="88" t="s">
        <v>86</v>
      </c>
      <c r="Z20" s="84">
        <f>COUNTIF(Z3:Z18,1)</f>
        <v>0</v>
      </c>
      <c r="AA20" s="14"/>
      <c r="AB20" s="47"/>
      <c r="AC20" s="19" t="s">
        <v>89</v>
      </c>
      <c r="AD20" s="30">
        <f>COUNTIF(AD3:AD18,1)</f>
        <v>0</v>
      </c>
      <c r="AE20" s="37"/>
      <c r="AF20" s="18"/>
      <c r="AG20" s="16" t="s">
        <v>95</v>
      </c>
      <c r="AH20" s="16" t="s">
        <v>96</v>
      </c>
      <c r="AI20" s="16" t="s">
        <v>97</v>
      </c>
      <c r="AJ20" s="16" t="s">
        <v>98</v>
      </c>
      <c r="AK20" s="37"/>
      <c r="AL20" s="18"/>
      <c r="AM20" s="18" t="str">
        <f t="shared" ref="AM20:AT20" si="0">AM2</f>
        <v>Thermal Comfort</v>
      </c>
      <c r="AN20" s="18" t="str">
        <f t="shared" si="0"/>
        <v>Air Quality</v>
      </c>
      <c r="AO20" s="18" t="str">
        <f t="shared" si="0"/>
        <v>Lighting Level</v>
      </c>
      <c r="AP20" s="18" t="str">
        <f t="shared" si="0"/>
        <v>Daylight level</v>
      </c>
      <c r="AQ20" s="18" t="str">
        <f t="shared" si="0"/>
        <v>Window view to outside</v>
      </c>
      <c r="AR20" s="18" t="str">
        <f t="shared" si="0"/>
        <v>Noise level</v>
      </c>
      <c r="AS20" s="18" t="str">
        <f t="shared" si="0"/>
        <v>Overall clealiness</v>
      </c>
      <c r="AT20" s="90" t="str">
        <f t="shared" si="0"/>
        <v>Overall indoor environment</v>
      </c>
      <c r="AU20" s="37"/>
      <c r="AV20" s="18"/>
      <c r="AW20" s="113" t="str">
        <f>AW2</f>
        <v>Stuffy Nose</v>
      </c>
      <c r="AX20" s="113"/>
      <c r="AY20" s="113" t="str">
        <f>AY2</f>
        <v>Dry throat</v>
      </c>
      <c r="AZ20" s="113"/>
      <c r="BA20" s="113" t="str">
        <f>BA2</f>
        <v>Cough</v>
      </c>
      <c r="BB20" s="113"/>
      <c r="BC20" s="113" t="str">
        <f>BC2</f>
        <v>Skin rash/ itchiness</v>
      </c>
      <c r="BD20" s="113"/>
      <c r="BE20" s="113" t="str">
        <f>BE2</f>
        <v>Eye irritation</v>
      </c>
      <c r="BF20" s="113"/>
      <c r="BG20" s="113" t="str">
        <f>BG2</f>
        <v>Headache</v>
      </c>
      <c r="BH20" s="113"/>
      <c r="BI20" s="113" t="str">
        <f>BI2</f>
        <v>Lethargy</v>
      </c>
      <c r="BJ20" s="113"/>
      <c r="BK20" s="113" t="str">
        <f>BK2</f>
        <v>Drowsiness</v>
      </c>
      <c r="BL20" s="113"/>
      <c r="BM20" s="113" t="str">
        <f>BM2</f>
        <v>Dizziness</v>
      </c>
      <c r="BN20" s="113"/>
      <c r="BO20" s="113" t="str">
        <f>BO2</f>
        <v>Nausea/ vomiting</v>
      </c>
      <c r="BP20" s="113"/>
      <c r="BQ20" s="113" t="str">
        <f>BQ2</f>
        <v>Shortness of breath</v>
      </c>
      <c r="BR20" s="113"/>
      <c r="BS20" s="37"/>
      <c r="BT20" s="18"/>
      <c r="BU20" s="18" t="str">
        <f>BU2</f>
        <v>Healthier meals</v>
      </c>
      <c r="BV20" s="18" t="str">
        <f>BV2</f>
        <v>Sweetened drinks</v>
      </c>
      <c r="BW20" s="18" t="str">
        <f>BW2</f>
        <v>Take stairs</v>
      </c>
      <c r="BX20" s="18" t="str">
        <f>BX2</f>
        <v>Physical Activity</v>
      </c>
      <c r="BY20" s="37"/>
      <c r="BZ20" s="19" t="s">
        <v>112</v>
      </c>
      <c r="CA20" s="30">
        <f>COUNTIF(CA3:CA18,"1")</f>
        <v>0</v>
      </c>
      <c r="CB20" s="37"/>
      <c r="CC20" s="19" t="s">
        <v>114</v>
      </c>
      <c r="CD20" s="30">
        <f>COUNTIF(CD3:CD18,"1")</f>
        <v>0</v>
      </c>
      <c r="CE20" s="37"/>
      <c r="CF20" s="19" t="s">
        <v>118</v>
      </c>
      <c r="CG20" s="30">
        <f>COUNTIF(CG3:CG18,"1")</f>
        <v>0</v>
      </c>
      <c r="CH20" s="46"/>
      <c r="CI20" s="18"/>
      <c r="CJ20" s="18" t="str">
        <f t="shared" ref="CJ20:CR20" si="1">CJ2</f>
        <v>At my work, I feel bursting with energy</v>
      </c>
      <c r="CK20" s="18" t="str">
        <f t="shared" si="1"/>
        <v>At my job, I feel strong and vigorous</v>
      </c>
      <c r="CL20" s="18" t="str">
        <f t="shared" si="1"/>
        <v>I am enthusiatic about my job</v>
      </c>
      <c r="CM20" s="18" t="str">
        <f t="shared" si="1"/>
        <v>My job inspires me</v>
      </c>
      <c r="CN20" s="18" t="str">
        <f t="shared" si="1"/>
        <v>When I get up in the morning, I feel like going to work</v>
      </c>
      <c r="CO20" s="18" t="str">
        <f t="shared" si="1"/>
        <v>I feel happy when I am working intensely</v>
      </c>
      <c r="CP20" s="18" t="str">
        <f t="shared" si="1"/>
        <v>I am proud of the work I do</v>
      </c>
      <c r="CQ20" s="18" t="str">
        <f t="shared" si="1"/>
        <v>I am immersed in my work</v>
      </c>
      <c r="CR20" s="18" t="str">
        <f t="shared" si="1"/>
        <v>I get carried away when I'm working</v>
      </c>
    </row>
    <row r="21" spans="1:99" s="21" customFormat="1" ht="30" x14ac:dyDescent="0.25">
      <c r="C21" s="10"/>
      <c r="E21" s="19" t="s">
        <v>5</v>
      </c>
      <c r="F21" s="30">
        <f>COUNTIF(F3:F18,2)</f>
        <v>0</v>
      </c>
      <c r="G21" s="36"/>
      <c r="H21" s="42" t="s">
        <v>8</v>
      </c>
      <c r="I21" s="7">
        <f>COUNTIF(I3:I18,5)</f>
        <v>0</v>
      </c>
      <c r="J21" s="11"/>
      <c r="K21" s="87" t="s">
        <v>60</v>
      </c>
      <c r="L21" s="84">
        <f>COUNTIF(L3:L18,2)</f>
        <v>0</v>
      </c>
      <c r="M21" s="83"/>
      <c r="O21" s="19" t="s">
        <v>64</v>
      </c>
      <c r="P21" s="34">
        <f>COUNTIF(P3:P18,2)</f>
        <v>0</v>
      </c>
      <c r="Q21" s="37"/>
      <c r="R21" s="19" t="s">
        <v>78</v>
      </c>
      <c r="S21" s="30">
        <f>COUNTIF(S3:S18,2)</f>
        <v>0</v>
      </c>
      <c r="T21" s="37"/>
      <c r="U21" s="88" t="s">
        <v>80</v>
      </c>
      <c r="V21" s="84">
        <f>COUNTIF(V3:V18,2)</f>
        <v>0</v>
      </c>
      <c r="W21" s="2"/>
      <c r="X21" s="47"/>
      <c r="Y21" s="88" t="s">
        <v>87</v>
      </c>
      <c r="Z21" s="84">
        <f>COUNTIF(Z3:Z18,2)</f>
        <v>0</v>
      </c>
      <c r="AA21" s="14"/>
      <c r="AB21" s="47"/>
      <c r="AC21" s="19" t="s">
        <v>90</v>
      </c>
      <c r="AD21" s="30">
        <f>COUNTIF(AD3:AD18,2)</f>
        <v>0</v>
      </c>
      <c r="AE21" s="37"/>
      <c r="AF21" s="18" t="s">
        <v>93</v>
      </c>
      <c r="AG21" s="30">
        <f>COUNTIF(AG3:AG18,$AF$21)</f>
        <v>0</v>
      </c>
      <c r="AH21" s="30">
        <f>COUNTIF(AH3:AH18,$AF$21)</f>
        <v>0</v>
      </c>
      <c r="AI21" s="30">
        <f>COUNTIF(AI3:AI18,$AF$21)</f>
        <v>0</v>
      </c>
      <c r="AJ21" s="30">
        <f>COUNTIF(AJ3:AJ18,$AF$21)</f>
        <v>0</v>
      </c>
      <c r="AK21" s="37"/>
      <c r="AL21" s="19" t="s">
        <v>101</v>
      </c>
      <c r="AM21" s="30">
        <f t="shared" ref="AM21:AT21" si="2">COUNTIF(AM2:AM17,"1")</f>
        <v>0</v>
      </c>
      <c r="AN21" s="30">
        <f t="shared" si="2"/>
        <v>0</v>
      </c>
      <c r="AO21" s="30">
        <f t="shared" si="2"/>
        <v>0</v>
      </c>
      <c r="AP21" s="30">
        <f t="shared" si="2"/>
        <v>0</v>
      </c>
      <c r="AQ21" s="30">
        <f t="shared" si="2"/>
        <v>0</v>
      </c>
      <c r="AR21" s="30">
        <f t="shared" si="2"/>
        <v>0</v>
      </c>
      <c r="AS21" s="30">
        <f t="shared" si="2"/>
        <v>0</v>
      </c>
      <c r="AT21" s="85">
        <f t="shared" si="2"/>
        <v>0</v>
      </c>
      <c r="AU21" s="37"/>
      <c r="AV21" s="19" t="s">
        <v>106</v>
      </c>
      <c r="AW21" s="108">
        <f>COUNTIF(AW3:AW18,$AV$21)</f>
        <v>0</v>
      </c>
      <c r="AX21" s="109"/>
      <c r="AY21" s="108">
        <f>COUNTIF(AY3:AY18,$AV$21)</f>
        <v>0</v>
      </c>
      <c r="AZ21" s="109"/>
      <c r="BA21" s="108">
        <f>COUNTIF(BA3:BA18,$AV$21)</f>
        <v>0</v>
      </c>
      <c r="BB21" s="109"/>
      <c r="BC21" s="108">
        <f>COUNTIF(BC3:BC18,$AV$21)</f>
        <v>0</v>
      </c>
      <c r="BD21" s="109"/>
      <c r="BE21" s="108">
        <f>COUNTIF(BE3:BE18,$AV$21)</f>
        <v>0</v>
      </c>
      <c r="BF21" s="109"/>
      <c r="BG21" s="108">
        <f>COUNTIF(BG3:BG18,$AV$21)</f>
        <v>0</v>
      </c>
      <c r="BH21" s="109"/>
      <c r="BI21" s="108">
        <f>COUNTIF(BI3:BI18,$AV$21)</f>
        <v>0</v>
      </c>
      <c r="BJ21" s="109"/>
      <c r="BK21" s="108">
        <f>COUNTIF(BK3:BK18,$AV$21)</f>
        <v>0</v>
      </c>
      <c r="BL21" s="109"/>
      <c r="BM21" s="108">
        <f>COUNTIF(BM3:BM18,$AV$21)</f>
        <v>0</v>
      </c>
      <c r="BN21" s="109"/>
      <c r="BO21" s="108">
        <f>COUNTIF(BO3:BO18,$AV$21)</f>
        <v>0</v>
      </c>
      <c r="BP21" s="109"/>
      <c r="BQ21" s="108">
        <f>COUNTIF(BQ3:BQ18,$AV$21)</f>
        <v>0</v>
      </c>
      <c r="BR21" s="109"/>
      <c r="BS21" s="46"/>
      <c r="BT21" s="19" t="s">
        <v>108</v>
      </c>
      <c r="BU21" s="30">
        <f>COUNTIF(BU3:BU18,"1")</f>
        <v>0</v>
      </c>
      <c r="BV21" s="30">
        <f>COUNTIF(BV3:BV18,"1")</f>
        <v>0</v>
      </c>
      <c r="BW21" s="30">
        <f>COUNTIF(BW3:BW18,"1")</f>
        <v>0</v>
      </c>
      <c r="BX21" s="30">
        <f>COUNTIF(BX3:BX18,"1")</f>
        <v>0</v>
      </c>
      <c r="BY21" s="46"/>
      <c r="BZ21" s="19" t="s">
        <v>113</v>
      </c>
      <c r="CA21" s="30">
        <f>COUNTIF(CA3:CA18,"2")</f>
        <v>0</v>
      </c>
      <c r="CB21" s="46"/>
      <c r="CC21" s="19" t="s">
        <v>115</v>
      </c>
      <c r="CD21" s="30">
        <f>COUNTIF(CD3:CD18,"2")</f>
        <v>0</v>
      </c>
      <c r="CE21" s="46"/>
      <c r="CF21" s="19" t="s">
        <v>29</v>
      </c>
      <c r="CG21" s="30">
        <f>COUNTIF(CG3:CG18,"2")</f>
        <v>0</v>
      </c>
      <c r="CH21" s="46"/>
      <c r="CI21" s="19" t="s">
        <v>91</v>
      </c>
      <c r="CJ21" s="30">
        <f t="shared" ref="CJ21:CR21" si="3">COUNTIF(CJ3:CJ18,"0")</f>
        <v>0</v>
      </c>
      <c r="CK21" s="30">
        <f t="shared" si="3"/>
        <v>0</v>
      </c>
      <c r="CL21" s="30">
        <f t="shared" si="3"/>
        <v>0</v>
      </c>
      <c r="CM21" s="30">
        <f t="shared" si="3"/>
        <v>0</v>
      </c>
      <c r="CN21" s="30">
        <f t="shared" si="3"/>
        <v>0</v>
      </c>
      <c r="CO21" s="30">
        <f t="shared" si="3"/>
        <v>0</v>
      </c>
      <c r="CP21" s="30">
        <f t="shared" si="3"/>
        <v>0</v>
      </c>
      <c r="CQ21" s="30">
        <f t="shared" si="3"/>
        <v>0</v>
      </c>
      <c r="CR21" s="30">
        <f t="shared" si="3"/>
        <v>0</v>
      </c>
    </row>
    <row r="22" spans="1:99" s="21" customFormat="1" ht="30" x14ac:dyDescent="0.25">
      <c r="C22" s="10"/>
      <c r="F22" s="10"/>
      <c r="G22" s="38"/>
      <c r="H22" s="42" t="s">
        <v>9</v>
      </c>
      <c r="I22" s="7">
        <f>COUNTIF(I3:I18,4)</f>
        <v>0</v>
      </c>
      <c r="J22" s="11"/>
      <c r="K22" s="86" t="s">
        <v>61</v>
      </c>
      <c r="L22" s="84">
        <f>COUNTIF(L3:L18,3)</f>
        <v>0</v>
      </c>
      <c r="M22" s="83"/>
      <c r="O22" s="19" t="s">
        <v>65</v>
      </c>
      <c r="P22" s="34">
        <f>COUNTIF(P3:P18,3)</f>
        <v>0</v>
      </c>
      <c r="Q22" s="46"/>
      <c r="R22" s="50"/>
      <c r="S22" s="51"/>
      <c r="T22" s="47"/>
      <c r="U22" s="88" t="s">
        <v>81</v>
      </c>
      <c r="V22" s="84">
        <f>COUNTIF(V3:V18,3)</f>
        <v>0</v>
      </c>
      <c r="W22" s="2"/>
      <c r="X22" s="47"/>
      <c r="Y22" s="88" t="s">
        <v>88</v>
      </c>
      <c r="Z22" s="84">
        <f>COUNTIF(Z3:Z18,3)</f>
        <v>0</v>
      </c>
      <c r="AA22" s="2"/>
      <c r="AB22" s="47"/>
      <c r="AC22" s="19" t="s">
        <v>91</v>
      </c>
      <c r="AD22" s="30">
        <f>COUNTIF(AD3:AD18,3)</f>
        <v>0</v>
      </c>
      <c r="AE22" s="37"/>
      <c r="AF22" s="18" t="s">
        <v>94</v>
      </c>
      <c r="AG22" s="30">
        <f>COUNTIF(AG3:AG18,$AF$22)</f>
        <v>0</v>
      </c>
      <c r="AH22" s="30">
        <f>COUNTIF(AH3:AH18,$AF$22)</f>
        <v>0</v>
      </c>
      <c r="AI22" s="30">
        <f>COUNTIF(AI3:AI18,$AF$22)</f>
        <v>0</v>
      </c>
      <c r="AJ22" s="30">
        <f>COUNTIF(AJ3:AJ18,$AF$22)</f>
        <v>0</v>
      </c>
      <c r="AK22" s="37"/>
      <c r="AL22" s="19" t="s">
        <v>102</v>
      </c>
      <c r="AM22" s="30">
        <f t="shared" ref="AM22:AT22" si="4">COUNTIF(AM2:AM17,"2")</f>
        <v>0</v>
      </c>
      <c r="AN22" s="30">
        <f t="shared" si="4"/>
        <v>0</v>
      </c>
      <c r="AO22" s="30">
        <f t="shared" si="4"/>
        <v>0</v>
      </c>
      <c r="AP22" s="30">
        <f t="shared" si="4"/>
        <v>0</v>
      </c>
      <c r="AQ22" s="30">
        <f t="shared" si="4"/>
        <v>0</v>
      </c>
      <c r="AR22" s="30">
        <f t="shared" si="4"/>
        <v>0</v>
      </c>
      <c r="AS22" s="30">
        <f t="shared" si="4"/>
        <v>0</v>
      </c>
      <c r="AT22" s="85">
        <f t="shared" si="4"/>
        <v>0</v>
      </c>
      <c r="AU22" s="37"/>
      <c r="AV22" s="19" t="s">
        <v>99</v>
      </c>
      <c r="AW22" s="108">
        <f>COUNTIF(AW3:AW18,$AV$22)</f>
        <v>0</v>
      </c>
      <c r="AX22" s="109"/>
      <c r="AY22" s="108">
        <f>COUNTIF(AY3:AY18,$AV$22)</f>
        <v>0</v>
      </c>
      <c r="AZ22" s="109"/>
      <c r="BA22" s="108">
        <f>COUNTIF(BA3:BA18,$AV$22)</f>
        <v>0</v>
      </c>
      <c r="BB22" s="109"/>
      <c r="BC22" s="108">
        <f>COUNTIF(BC3:BC18,$AV$22)</f>
        <v>0</v>
      </c>
      <c r="BD22" s="109"/>
      <c r="BE22" s="108">
        <f>COUNTIF(BE3:BE18,$AV$22)</f>
        <v>0</v>
      </c>
      <c r="BF22" s="109"/>
      <c r="BG22" s="108">
        <f>COUNTIF(BG3:BG18,$AV$22)</f>
        <v>0</v>
      </c>
      <c r="BH22" s="109"/>
      <c r="BI22" s="108">
        <f>COUNTIF(BI3:BI18,$AV$22)</f>
        <v>0</v>
      </c>
      <c r="BJ22" s="109"/>
      <c r="BK22" s="108">
        <f>COUNTIF(BK3:BK18,$AV$22)</f>
        <v>0</v>
      </c>
      <c r="BL22" s="109"/>
      <c r="BM22" s="108">
        <f>COUNTIF(BM3:BM18,$AV$22)</f>
        <v>0</v>
      </c>
      <c r="BN22" s="109"/>
      <c r="BO22" s="108">
        <f>COUNTIF(BO3:BO18,$AV$22)</f>
        <v>0</v>
      </c>
      <c r="BP22" s="109"/>
      <c r="BQ22" s="108">
        <f>COUNTIF(BQ3:BQ18,$AV$22)</f>
        <v>0</v>
      </c>
      <c r="BR22" s="109"/>
      <c r="BS22" s="46"/>
      <c r="BT22" s="19" t="s">
        <v>109</v>
      </c>
      <c r="BU22" s="30">
        <f>COUNTIF(BU3:BU18,"2")</f>
        <v>0</v>
      </c>
      <c r="BV22" s="30">
        <f>COUNTIF(BV3:BV18,"2")</f>
        <v>0</v>
      </c>
      <c r="BW22" s="30">
        <f>COUNTIF(BW3:BW18,"2")</f>
        <v>0</v>
      </c>
      <c r="BX22" s="30">
        <f>COUNTIF(BX3:BX18,"2")</f>
        <v>0</v>
      </c>
      <c r="BY22" s="46"/>
      <c r="BZ22" s="19" t="s">
        <v>91</v>
      </c>
      <c r="CA22" s="30">
        <f>COUNTIF(CA3:CA18,"3")</f>
        <v>0</v>
      </c>
      <c r="CB22" s="46"/>
      <c r="CC22" s="48" t="s">
        <v>116</v>
      </c>
      <c r="CD22" s="49">
        <f>COUNTIF(CD3:CD18,"3")</f>
        <v>0</v>
      </c>
      <c r="CE22" s="46"/>
      <c r="CF22" s="48" t="s">
        <v>119</v>
      </c>
      <c r="CG22" s="49">
        <f>COUNTIF(CG3:CG18,"3")</f>
        <v>0</v>
      </c>
      <c r="CH22" s="46"/>
      <c r="CI22" s="19" t="s">
        <v>132</v>
      </c>
      <c r="CJ22" s="30">
        <f t="shared" ref="CJ22:CR22" si="5">COUNTIF(CJ3:CJ18,"1")</f>
        <v>0</v>
      </c>
      <c r="CK22" s="30">
        <f t="shared" si="5"/>
        <v>0</v>
      </c>
      <c r="CL22" s="30">
        <f t="shared" si="5"/>
        <v>0</v>
      </c>
      <c r="CM22" s="30">
        <f t="shared" si="5"/>
        <v>0</v>
      </c>
      <c r="CN22" s="30">
        <f t="shared" si="5"/>
        <v>0</v>
      </c>
      <c r="CO22" s="30">
        <f t="shared" si="5"/>
        <v>0</v>
      </c>
      <c r="CP22" s="30">
        <f t="shared" si="5"/>
        <v>0</v>
      </c>
      <c r="CQ22" s="30">
        <f t="shared" si="5"/>
        <v>0</v>
      </c>
      <c r="CR22" s="30">
        <f t="shared" si="5"/>
        <v>0</v>
      </c>
    </row>
    <row r="23" spans="1:99" s="21" customFormat="1" ht="30" x14ac:dyDescent="0.25">
      <c r="C23" s="10"/>
      <c r="F23" s="10"/>
      <c r="H23" s="42" t="s">
        <v>10</v>
      </c>
      <c r="I23" s="8">
        <f>COUNTIF(I3:I18,3)</f>
        <v>0</v>
      </c>
      <c r="J23" s="9"/>
      <c r="K23" s="86" t="s">
        <v>62</v>
      </c>
      <c r="L23" s="84">
        <f>COUNTIF(L3:L18,4)</f>
        <v>0</v>
      </c>
      <c r="M23" s="2"/>
      <c r="O23" s="18" t="s">
        <v>66</v>
      </c>
      <c r="P23" s="30">
        <f>COUNTIF(P3:P18,4)</f>
        <v>0</v>
      </c>
      <c r="R23" s="50"/>
      <c r="S23" s="51"/>
      <c r="T23" s="47"/>
      <c r="U23" s="88" t="s">
        <v>82</v>
      </c>
      <c r="V23" s="84">
        <f>COUNTIF(V3:V18,4)</f>
        <v>0</v>
      </c>
      <c r="W23" s="2"/>
      <c r="X23" s="47"/>
      <c r="Y23" s="88" t="s">
        <v>83</v>
      </c>
      <c r="Z23" s="84">
        <f>COUNTIF(Z3:Z18,4)</f>
        <v>0</v>
      </c>
      <c r="AA23" s="2"/>
      <c r="AB23" s="22"/>
      <c r="AC23" s="50"/>
      <c r="AD23" s="51"/>
      <c r="AE23" s="47"/>
      <c r="AF23" s="18" t="s">
        <v>0</v>
      </c>
      <c r="AG23" s="30">
        <f>COUNTIF(AG3:AG18,$AF$23)</f>
        <v>0</v>
      </c>
      <c r="AH23" s="30">
        <f>COUNTIF(AH3:AH18,$AF$23)</f>
        <v>0</v>
      </c>
      <c r="AI23" s="30">
        <f>COUNTIF(AI3:AI18,$AF$23)</f>
        <v>0</v>
      </c>
      <c r="AJ23" s="30">
        <f>COUNTIF(AJ3:AJ18,$AF$23)</f>
        <v>0</v>
      </c>
      <c r="AK23" s="37"/>
      <c r="AL23" s="19" t="s">
        <v>103</v>
      </c>
      <c r="AM23" s="30">
        <f t="shared" ref="AM23:AT23" si="6">COUNTIF(AM2:AM17,"3")</f>
        <v>0</v>
      </c>
      <c r="AN23" s="30">
        <f t="shared" si="6"/>
        <v>0</v>
      </c>
      <c r="AO23" s="30">
        <f t="shared" si="6"/>
        <v>0</v>
      </c>
      <c r="AP23" s="30">
        <f t="shared" si="6"/>
        <v>0</v>
      </c>
      <c r="AQ23" s="30">
        <f t="shared" si="6"/>
        <v>0</v>
      </c>
      <c r="AR23" s="30">
        <f t="shared" si="6"/>
        <v>0</v>
      </c>
      <c r="AS23" s="30">
        <f t="shared" si="6"/>
        <v>0</v>
      </c>
      <c r="AT23" s="85">
        <f t="shared" si="6"/>
        <v>0</v>
      </c>
      <c r="AU23" s="37"/>
      <c r="AV23" s="19" t="s">
        <v>0</v>
      </c>
      <c r="AW23" s="108">
        <f>COUNTIF(AW3:AW18,$AV$23)</f>
        <v>0</v>
      </c>
      <c r="AX23" s="109"/>
      <c r="AY23" s="108">
        <f>COUNTIF(AY3:AY18,$AV$23)</f>
        <v>0</v>
      </c>
      <c r="AZ23" s="109"/>
      <c r="BA23" s="108">
        <f>COUNTIF(BA3:BA18,$AV$23)</f>
        <v>0</v>
      </c>
      <c r="BB23" s="109"/>
      <c r="BC23" s="108">
        <f>COUNTIF(BC3:BC18,$AV$23)</f>
        <v>0</v>
      </c>
      <c r="BD23" s="109"/>
      <c r="BE23" s="108">
        <f>COUNTIF(BE3:BE18,$AV$23)</f>
        <v>0</v>
      </c>
      <c r="BF23" s="109"/>
      <c r="BG23" s="108">
        <f>COUNTIF(BG3:BG18,$AV$23)</f>
        <v>0</v>
      </c>
      <c r="BH23" s="109"/>
      <c r="BI23" s="108">
        <f>COUNTIF(BI3:BI18,$AV$23)</f>
        <v>0</v>
      </c>
      <c r="BJ23" s="109"/>
      <c r="BK23" s="108">
        <f>COUNTIF(BK3:BK18,$AV$23)</f>
        <v>0</v>
      </c>
      <c r="BL23" s="109"/>
      <c r="BM23" s="108">
        <f>COUNTIF(BM3:BM18,$AV$23)</f>
        <v>0</v>
      </c>
      <c r="BN23" s="109"/>
      <c r="BO23" s="108">
        <f>COUNTIF(BO3:BO18,$AV$23)</f>
        <v>0</v>
      </c>
      <c r="BP23" s="109"/>
      <c r="BQ23" s="108">
        <f>COUNTIF(BQ3:BQ18,$AV$23)</f>
        <v>0</v>
      </c>
      <c r="BR23" s="109"/>
      <c r="BS23" s="46"/>
      <c r="BT23" s="19" t="s">
        <v>110</v>
      </c>
      <c r="BU23" s="30">
        <f>COUNTIF(BU3:BU18,"3")</f>
        <v>0</v>
      </c>
      <c r="BV23" s="30">
        <f>COUNTIF(BV3:BV18,"3")</f>
        <v>0</v>
      </c>
      <c r="BW23" s="30">
        <f>COUNTIF(BW3:BW18,"3")</f>
        <v>0</v>
      </c>
      <c r="BX23" s="30">
        <f>COUNTIF(BX3:BX18,"3")</f>
        <v>0</v>
      </c>
      <c r="BY23" s="46"/>
      <c r="BZ23" s="56"/>
      <c r="CA23" s="51"/>
      <c r="CB23" s="22"/>
      <c r="CC23" s="19" t="s">
        <v>117</v>
      </c>
      <c r="CD23" s="30">
        <f>COUNTIF(CD3:CD18,"4")</f>
        <v>0</v>
      </c>
      <c r="CE23" s="22"/>
      <c r="CF23" s="19" t="s">
        <v>120</v>
      </c>
      <c r="CG23" s="30">
        <f>COUNTIF(CG3:CG18,"4")</f>
        <v>0</v>
      </c>
      <c r="CH23" s="46"/>
      <c r="CI23" s="19" t="s">
        <v>133</v>
      </c>
      <c r="CJ23" s="30">
        <f t="shared" ref="CJ23:CR23" si="7">COUNTIF(CJ3:CJ18,"2")</f>
        <v>0</v>
      </c>
      <c r="CK23" s="30">
        <f t="shared" si="7"/>
        <v>0</v>
      </c>
      <c r="CL23" s="30">
        <f t="shared" si="7"/>
        <v>0</v>
      </c>
      <c r="CM23" s="30">
        <f t="shared" si="7"/>
        <v>0</v>
      </c>
      <c r="CN23" s="30">
        <f t="shared" si="7"/>
        <v>0</v>
      </c>
      <c r="CO23" s="30">
        <f t="shared" si="7"/>
        <v>0</v>
      </c>
      <c r="CP23" s="30">
        <f t="shared" si="7"/>
        <v>0</v>
      </c>
      <c r="CQ23" s="30">
        <f t="shared" si="7"/>
        <v>0</v>
      </c>
      <c r="CR23" s="30">
        <f t="shared" si="7"/>
        <v>0</v>
      </c>
    </row>
    <row r="24" spans="1:99" s="21" customFormat="1" ht="30" x14ac:dyDescent="0.25">
      <c r="C24" s="10"/>
      <c r="F24" s="10"/>
      <c r="H24" s="42" t="s">
        <v>11</v>
      </c>
      <c r="I24" s="8">
        <f>COUNTIF(I3:I18,2)</f>
        <v>0</v>
      </c>
      <c r="J24" s="9"/>
      <c r="K24" s="40"/>
      <c r="L24" s="10"/>
      <c r="M24" s="2"/>
      <c r="O24" s="18" t="s">
        <v>67</v>
      </c>
      <c r="P24" s="30">
        <f>COUNTIF(P3:P18,5)</f>
        <v>0</v>
      </c>
      <c r="R24" s="50"/>
      <c r="S24" s="51"/>
      <c r="T24" s="47"/>
      <c r="U24" s="89" t="s">
        <v>83</v>
      </c>
      <c r="V24" s="84">
        <f>COUNTIF(V3:V18,5)</f>
        <v>0</v>
      </c>
      <c r="W24" s="2"/>
      <c r="X24" s="47"/>
      <c r="Y24" s="89" t="s">
        <v>62</v>
      </c>
      <c r="Z24" s="84">
        <f>COUNTIF(Z3:Z18,5)</f>
        <v>0</v>
      </c>
      <c r="AA24" s="2"/>
      <c r="AB24" s="22"/>
      <c r="AC24" s="50"/>
      <c r="AD24" s="51"/>
      <c r="AE24" s="22"/>
      <c r="AF24" s="50"/>
      <c r="AG24" s="51"/>
      <c r="AH24" s="51"/>
      <c r="AI24" s="51"/>
      <c r="AJ24" s="38"/>
      <c r="AK24" s="47"/>
      <c r="AL24" s="19" t="s">
        <v>104</v>
      </c>
      <c r="AM24" s="30">
        <f t="shared" ref="AM24:AT24" si="8">COUNTIF(AM2:AM17,"4")</f>
        <v>0</v>
      </c>
      <c r="AN24" s="30">
        <f t="shared" si="8"/>
        <v>0</v>
      </c>
      <c r="AO24" s="30">
        <f t="shared" si="8"/>
        <v>0</v>
      </c>
      <c r="AP24" s="30">
        <f t="shared" si="8"/>
        <v>0</v>
      </c>
      <c r="AQ24" s="30">
        <f t="shared" si="8"/>
        <v>0</v>
      </c>
      <c r="AR24" s="30">
        <f t="shared" si="8"/>
        <v>0</v>
      </c>
      <c r="AS24" s="30">
        <f t="shared" si="8"/>
        <v>0</v>
      </c>
      <c r="AT24" s="85">
        <f t="shared" si="8"/>
        <v>0</v>
      </c>
      <c r="AU24" s="47"/>
      <c r="AV24" s="54" t="s">
        <v>107</v>
      </c>
      <c r="BS24" s="22"/>
      <c r="BT24" s="55" t="s">
        <v>91</v>
      </c>
      <c r="BU24" s="30">
        <f>COUNTIF(BU3:BU18,"4")</f>
        <v>0</v>
      </c>
      <c r="BV24" s="30">
        <f>COUNTIF(BV3:BV18,"4")</f>
        <v>0</v>
      </c>
      <c r="BW24" s="30">
        <f>COUNTIF(BW3:BW18,"4")</f>
        <v>0</v>
      </c>
      <c r="BX24" s="30">
        <f>COUNTIF(BX3:BX18,"4")</f>
        <v>0</v>
      </c>
      <c r="BY24" s="22"/>
      <c r="BZ24" s="56"/>
      <c r="CA24" s="51"/>
      <c r="CB24" s="22"/>
      <c r="CC24" s="56"/>
      <c r="CD24" s="51"/>
      <c r="CE24" s="22"/>
      <c r="CF24" s="19" t="s">
        <v>121</v>
      </c>
      <c r="CG24" s="30">
        <f>COUNTIF(CG3:CG18,"5")</f>
        <v>0</v>
      </c>
      <c r="CH24" s="22"/>
      <c r="CI24" s="55" t="s">
        <v>90</v>
      </c>
      <c r="CJ24" s="30">
        <f t="shared" ref="CJ24:CR24" si="9">COUNTIF(CJ3:CJ18,"3")</f>
        <v>0</v>
      </c>
      <c r="CK24" s="30">
        <f t="shared" si="9"/>
        <v>0</v>
      </c>
      <c r="CL24" s="30">
        <f t="shared" si="9"/>
        <v>0</v>
      </c>
      <c r="CM24" s="30">
        <f t="shared" si="9"/>
        <v>0</v>
      </c>
      <c r="CN24" s="30">
        <f t="shared" si="9"/>
        <v>0</v>
      </c>
      <c r="CO24" s="30">
        <f t="shared" si="9"/>
        <v>0</v>
      </c>
      <c r="CP24" s="30">
        <f t="shared" si="9"/>
        <v>0</v>
      </c>
      <c r="CQ24" s="30">
        <f t="shared" si="9"/>
        <v>0</v>
      </c>
      <c r="CR24" s="30">
        <f t="shared" si="9"/>
        <v>0</v>
      </c>
    </row>
    <row r="25" spans="1:99" s="21" customFormat="1" ht="30" x14ac:dyDescent="0.25">
      <c r="C25" s="10"/>
      <c r="F25" s="10"/>
      <c r="H25" s="42" t="s">
        <v>12</v>
      </c>
      <c r="I25" s="8">
        <f>COUNTIF(I3:I18,1)</f>
        <v>0</v>
      </c>
      <c r="J25" s="9"/>
      <c r="K25" s="40"/>
      <c r="L25" s="10"/>
      <c r="M25" s="83"/>
      <c r="O25" s="18" t="s">
        <v>68</v>
      </c>
      <c r="P25" s="30">
        <f>COUNTIF(P3:P18,6)</f>
        <v>0</v>
      </c>
      <c r="R25" s="50"/>
      <c r="S25" s="51"/>
      <c r="T25" s="47"/>
      <c r="U25" s="89" t="s">
        <v>62</v>
      </c>
      <c r="V25" s="84">
        <f>COUNTIF(V3:V18,6)</f>
        <v>0</v>
      </c>
      <c r="W25" s="2"/>
      <c r="X25" s="22"/>
      <c r="Y25" s="52"/>
      <c r="Z25" s="14"/>
      <c r="AA25" s="2"/>
      <c r="AB25" s="22"/>
      <c r="AC25" s="50"/>
      <c r="AD25" s="51"/>
      <c r="AE25" s="22"/>
      <c r="AF25" s="50"/>
      <c r="AG25" s="51"/>
      <c r="AJ25" s="22"/>
      <c r="AK25" s="22"/>
      <c r="AL25" s="39" t="s">
        <v>105</v>
      </c>
      <c r="AM25" s="30">
        <f t="shared" ref="AM25:AT25" si="10">COUNTIF(AM2:AM17,"5")</f>
        <v>0</v>
      </c>
      <c r="AN25" s="30">
        <f t="shared" si="10"/>
        <v>0</v>
      </c>
      <c r="AO25" s="30">
        <f t="shared" si="10"/>
        <v>0</v>
      </c>
      <c r="AP25" s="30">
        <f t="shared" si="10"/>
        <v>0</v>
      </c>
      <c r="AQ25" s="30">
        <f t="shared" si="10"/>
        <v>0</v>
      </c>
      <c r="AR25" s="30">
        <f t="shared" si="10"/>
        <v>0</v>
      </c>
      <c r="AS25" s="30">
        <f t="shared" si="10"/>
        <v>0</v>
      </c>
      <c r="AT25" s="85">
        <f t="shared" si="10"/>
        <v>0</v>
      </c>
      <c r="AU25" s="22"/>
      <c r="AV25" s="19" t="s">
        <v>4</v>
      </c>
      <c r="AW25" s="111">
        <f>COUNTIF(AX3:AX18,"Yes")</f>
        <v>0</v>
      </c>
      <c r="AX25" s="111"/>
      <c r="AY25" s="111">
        <f>COUNTIF(AZ3:AZ18,"Yes")</f>
        <v>0</v>
      </c>
      <c r="AZ25" s="111"/>
      <c r="BA25" s="111">
        <f>COUNTIF(BB3:BB18,"Yes")</f>
        <v>0</v>
      </c>
      <c r="BB25" s="111"/>
      <c r="BC25" s="111">
        <f>COUNTIF(BD3:BD18,"Yes")</f>
        <v>0</v>
      </c>
      <c r="BD25" s="111"/>
      <c r="BE25" s="111">
        <f>COUNTIF(BF3:BF18,"Yes")</f>
        <v>0</v>
      </c>
      <c r="BF25" s="111"/>
      <c r="BG25" s="111">
        <f>COUNTIF(BH3:BH18,"Yes")</f>
        <v>0</v>
      </c>
      <c r="BH25" s="111"/>
      <c r="BI25" s="111">
        <f>COUNTIF(BJ3:BJ18,"Yes")</f>
        <v>0</v>
      </c>
      <c r="BJ25" s="111"/>
      <c r="BK25" s="111">
        <f>COUNTIF(BL3:BL18,"Yes")</f>
        <v>0</v>
      </c>
      <c r="BL25" s="111"/>
      <c r="BM25" s="111">
        <f>COUNTIF(BN3:BN18,"Yes")</f>
        <v>0</v>
      </c>
      <c r="BN25" s="111"/>
      <c r="BO25" s="111">
        <f>COUNTIF(BP3:BP18,"Yes")</f>
        <v>0</v>
      </c>
      <c r="BP25" s="111"/>
      <c r="BQ25" s="111">
        <f>COUNTIF(BR3:BR18,"Yes")</f>
        <v>0</v>
      </c>
      <c r="BR25" s="111"/>
      <c r="BS25" s="22"/>
      <c r="BT25" s="50"/>
      <c r="BU25" s="51"/>
      <c r="BV25" s="38"/>
      <c r="BW25" s="22"/>
      <c r="BX25" s="22"/>
      <c r="BY25" s="22"/>
      <c r="BZ25" s="50"/>
      <c r="CA25" s="22"/>
      <c r="CB25" s="22"/>
      <c r="CC25" s="50"/>
      <c r="CD25" s="22"/>
      <c r="CE25" s="22"/>
      <c r="CF25" s="19" t="s">
        <v>122</v>
      </c>
      <c r="CG25" s="30">
        <f>COUNTIF(CG3:CG18,"6")</f>
        <v>0</v>
      </c>
      <c r="CH25" s="22"/>
      <c r="CI25" s="39" t="s">
        <v>134</v>
      </c>
      <c r="CJ25" s="30">
        <f t="shared" ref="CJ25:CR25" si="11">COUNTIF(CJ3:CJ18,"4")</f>
        <v>0</v>
      </c>
      <c r="CK25" s="30">
        <f t="shared" si="11"/>
        <v>0</v>
      </c>
      <c r="CL25" s="30">
        <f t="shared" si="11"/>
        <v>0</v>
      </c>
      <c r="CM25" s="30">
        <f t="shared" si="11"/>
        <v>0</v>
      </c>
      <c r="CN25" s="30">
        <f t="shared" si="11"/>
        <v>0</v>
      </c>
      <c r="CO25" s="30">
        <f t="shared" si="11"/>
        <v>0</v>
      </c>
      <c r="CP25" s="30">
        <f t="shared" si="11"/>
        <v>0</v>
      </c>
      <c r="CQ25" s="30">
        <f t="shared" si="11"/>
        <v>0</v>
      </c>
      <c r="CR25" s="30">
        <f t="shared" si="11"/>
        <v>0</v>
      </c>
    </row>
    <row r="26" spans="1:99" s="21" customFormat="1" ht="31.5" customHeight="1" x14ac:dyDescent="0.25">
      <c r="C26" s="10"/>
      <c r="F26" s="10"/>
      <c r="H26" s="40"/>
      <c r="K26" s="40"/>
      <c r="L26" s="10"/>
      <c r="M26" s="83"/>
      <c r="P26" s="10"/>
      <c r="R26" s="50"/>
      <c r="S26" s="51"/>
      <c r="T26" s="22"/>
      <c r="U26" s="50"/>
      <c r="V26" s="51"/>
      <c r="W26" s="2"/>
      <c r="X26" s="22"/>
      <c r="Y26" s="52"/>
      <c r="Z26" s="14"/>
      <c r="AA26" s="2"/>
      <c r="AB26" s="22"/>
      <c r="AC26" s="50"/>
      <c r="AD26" s="51"/>
      <c r="AE26" s="22"/>
      <c r="AF26" s="50"/>
      <c r="AG26" s="51"/>
      <c r="AJ26" s="22"/>
      <c r="AK26" s="22"/>
      <c r="AL26" s="50"/>
      <c r="AU26" s="22"/>
      <c r="AV26" s="18" t="s">
        <v>0</v>
      </c>
      <c r="AW26" s="108">
        <f>COUNTIF(AX3:AX18,"No")</f>
        <v>0</v>
      </c>
      <c r="AX26" s="109"/>
      <c r="AY26" s="108">
        <f>COUNTIF(AZ3:AZ18,"No")</f>
        <v>0</v>
      </c>
      <c r="AZ26" s="109"/>
      <c r="BA26" s="108">
        <f>COUNTIF(BB3:BB18,"No")</f>
        <v>0</v>
      </c>
      <c r="BB26" s="109"/>
      <c r="BC26" s="108">
        <f>COUNTIF(BD3:BD18,"No")</f>
        <v>0</v>
      </c>
      <c r="BD26" s="109"/>
      <c r="BE26" s="108">
        <f>COUNTIF(BF3:BF18,"No")</f>
        <v>0</v>
      </c>
      <c r="BF26" s="109"/>
      <c r="BG26" s="108">
        <f>COUNTIF(BH3:BH18,"No")</f>
        <v>0</v>
      </c>
      <c r="BH26" s="109"/>
      <c r="BI26" s="108">
        <f>COUNTIF(BJ3:BJ18,"No")</f>
        <v>0</v>
      </c>
      <c r="BJ26" s="109"/>
      <c r="BK26" s="108">
        <f>COUNTIF(BL3:BL18,"No")</f>
        <v>0</v>
      </c>
      <c r="BL26" s="109"/>
      <c r="BM26" s="108">
        <f>COUNTIF(BN3:BN18,"No")</f>
        <v>0</v>
      </c>
      <c r="BN26" s="109"/>
      <c r="BO26" s="108">
        <f>COUNTIF(BP3:BP18,"No")</f>
        <v>0</v>
      </c>
      <c r="BP26" s="109"/>
      <c r="BQ26" s="108">
        <f>COUNTIF(BR3:BR18,"No")</f>
        <v>0</v>
      </c>
      <c r="BR26" s="109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18" t="s">
        <v>135</v>
      </c>
      <c r="CJ26" s="30">
        <f t="shared" ref="CJ26:CR26" si="12">COUNTIF(CJ3:CJ18,"5")</f>
        <v>0</v>
      </c>
      <c r="CK26" s="30">
        <f t="shared" si="12"/>
        <v>0</v>
      </c>
      <c r="CL26" s="30">
        <f t="shared" si="12"/>
        <v>0</v>
      </c>
      <c r="CM26" s="30">
        <f t="shared" si="12"/>
        <v>0</v>
      </c>
      <c r="CN26" s="30">
        <f t="shared" si="12"/>
        <v>0</v>
      </c>
      <c r="CO26" s="30">
        <f t="shared" si="12"/>
        <v>0</v>
      </c>
      <c r="CP26" s="30">
        <f t="shared" si="12"/>
        <v>0</v>
      </c>
      <c r="CQ26" s="30">
        <f t="shared" si="12"/>
        <v>0</v>
      </c>
      <c r="CR26" s="30">
        <f t="shared" si="12"/>
        <v>0</v>
      </c>
    </row>
    <row r="27" spans="1:99" ht="28.5" customHeight="1" x14ac:dyDescent="0.25">
      <c r="AF27" s="50"/>
      <c r="AG27" s="51"/>
      <c r="AV27" s="17" t="s">
        <v>151</v>
      </c>
      <c r="AW27" s="108">
        <f>COUNTIF(AX3:AX18,"NA")</f>
        <v>0</v>
      </c>
      <c r="AX27" s="109"/>
      <c r="AY27" s="108">
        <f>COUNTIF(AZ3:AZ18,"NA")</f>
        <v>0</v>
      </c>
      <c r="AZ27" s="109"/>
      <c r="BA27" s="108">
        <f>COUNTIF(BB3:BB18,"NA")</f>
        <v>0</v>
      </c>
      <c r="BB27" s="109"/>
      <c r="BC27" s="108">
        <f>COUNTIF(BD3:BD18,"NA")</f>
        <v>0</v>
      </c>
      <c r="BD27" s="109"/>
      <c r="BE27" s="108">
        <f>COUNTIF(BF3:BF18,"NA")</f>
        <v>0</v>
      </c>
      <c r="BF27" s="109"/>
      <c r="BG27" s="108">
        <f>COUNTIF(BH3:BH18,"NA")</f>
        <v>0</v>
      </c>
      <c r="BH27" s="109"/>
      <c r="BI27" s="108">
        <f>COUNTIF(BJ3:BJ18,"NA")</f>
        <v>0</v>
      </c>
      <c r="BJ27" s="109"/>
      <c r="BK27" s="108">
        <f>COUNTIF(BL3:BL18,"NA")</f>
        <v>0</v>
      </c>
      <c r="BL27" s="109"/>
      <c r="BM27" s="108">
        <f>COUNTIF(BN3:BN18,"NA")</f>
        <v>0</v>
      </c>
      <c r="BN27" s="109"/>
      <c r="BO27" s="108">
        <f>COUNTIF(BP3:BP18,"NA")</f>
        <v>0</v>
      </c>
      <c r="BP27" s="109"/>
      <c r="BQ27" s="108">
        <f>COUNTIF(BR3:BR18,"NA")</f>
        <v>0</v>
      </c>
      <c r="BR27" s="109"/>
      <c r="CI27" s="57" t="s">
        <v>136</v>
      </c>
      <c r="CJ27" s="30">
        <f>COUNTIF(CJ3:CJ18,"6")</f>
        <v>0</v>
      </c>
      <c r="CK27" s="30">
        <f t="shared" ref="CK27:CR27" si="13">COUNTIF(CK3:CK18,"6")</f>
        <v>0</v>
      </c>
      <c r="CL27" s="30">
        <f t="shared" si="13"/>
        <v>0</v>
      </c>
      <c r="CM27" s="30">
        <f t="shared" si="13"/>
        <v>0</v>
      </c>
      <c r="CN27" s="30">
        <f t="shared" si="13"/>
        <v>0</v>
      </c>
      <c r="CO27" s="30">
        <f t="shared" si="13"/>
        <v>0</v>
      </c>
      <c r="CP27" s="30">
        <f t="shared" si="13"/>
        <v>0</v>
      </c>
      <c r="CQ27" s="30">
        <f t="shared" si="13"/>
        <v>0</v>
      </c>
      <c r="CR27" s="30">
        <f t="shared" si="13"/>
        <v>0</v>
      </c>
    </row>
  </sheetData>
  <sheetProtection algorithmName="SHA-512" hashValue="nc+jUtYnKaATQnUjLCPrMVOMvvUArE15ULP/epLe65lvJ7h3VuOk89eQrg0UYilzU0tld4pfNp4qQeBMAEjZIA==" saltValue="KT8LnUfjmEPArva0IZn2ug==" spinCount="100000" sheet="1" objects="1" scenarios="1" insertRows="0"/>
  <mergeCells count="86">
    <mergeCell ref="B1:C1"/>
    <mergeCell ref="AM1:AT1"/>
    <mergeCell ref="AW1:BR1"/>
    <mergeCell ref="AW20:AX20"/>
    <mergeCell ref="AY20:AZ20"/>
    <mergeCell ref="BA20:BB20"/>
    <mergeCell ref="BC20:BD20"/>
    <mergeCell ref="BE20:BF20"/>
    <mergeCell ref="BG20:BH20"/>
    <mergeCell ref="BI20:BJ20"/>
    <mergeCell ref="BK20:BL20"/>
    <mergeCell ref="BM20:BN20"/>
    <mergeCell ref="BO20:BP20"/>
    <mergeCell ref="BQ20:BR20"/>
    <mergeCell ref="L1:M1"/>
    <mergeCell ref="AW23:AX23"/>
    <mergeCell ref="AW25:AX25"/>
    <mergeCell ref="AY21:AZ21"/>
    <mergeCell ref="BA21:BB21"/>
    <mergeCell ref="Z1:AA1"/>
    <mergeCell ref="AW22:AX22"/>
    <mergeCell ref="AW21:AX21"/>
    <mergeCell ref="BM21:BN21"/>
    <mergeCell ref="BO21:BP21"/>
    <mergeCell ref="V1:W1"/>
    <mergeCell ref="BQ21:BR21"/>
    <mergeCell ref="AY22:AZ22"/>
    <mergeCell ref="BA22:BB22"/>
    <mergeCell ref="BC22:BD22"/>
    <mergeCell ref="BE22:BF22"/>
    <mergeCell ref="BG22:BH22"/>
    <mergeCell ref="BI22:BJ22"/>
    <mergeCell ref="BK22:BL22"/>
    <mergeCell ref="BE21:BF21"/>
    <mergeCell ref="BG21:BH21"/>
    <mergeCell ref="BI21:BJ21"/>
    <mergeCell ref="BK21:BL21"/>
    <mergeCell ref="BC21:BD21"/>
    <mergeCell ref="BK25:BL25"/>
    <mergeCell ref="BM22:BN22"/>
    <mergeCell ref="BO22:BP22"/>
    <mergeCell ref="BQ22:BR22"/>
    <mergeCell ref="AY23:AZ23"/>
    <mergeCell ref="BA23:BB23"/>
    <mergeCell ref="BC23:BD23"/>
    <mergeCell ref="BE23:BF23"/>
    <mergeCell ref="BG23:BH23"/>
    <mergeCell ref="BI23:BJ23"/>
    <mergeCell ref="BK23:BL23"/>
    <mergeCell ref="BA25:BB25"/>
    <mergeCell ref="BC25:BD25"/>
    <mergeCell ref="BE25:BF25"/>
    <mergeCell ref="BG25:BH25"/>
    <mergeCell ref="BI25:BJ25"/>
    <mergeCell ref="BU1:CG1"/>
    <mergeCell ref="CJ1:CR1"/>
    <mergeCell ref="AW27:AX27"/>
    <mergeCell ref="AY27:AZ27"/>
    <mergeCell ref="BA27:BB27"/>
    <mergeCell ref="BC27:BD27"/>
    <mergeCell ref="BE27:BF27"/>
    <mergeCell ref="BG27:BH27"/>
    <mergeCell ref="BI27:BJ27"/>
    <mergeCell ref="BK26:BL26"/>
    <mergeCell ref="BM26:BN26"/>
    <mergeCell ref="BO26:BP26"/>
    <mergeCell ref="BQ26:BR26"/>
    <mergeCell ref="AW26:AX26"/>
    <mergeCell ref="AY26:AZ26"/>
    <mergeCell ref="BA26:BB26"/>
    <mergeCell ref="BK27:BL27"/>
    <mergeCell ref="BM27:BN27"/>
    <mergeCell ref="BO27:BP27"/>
    <mergeCell ref="BQ27:BR27"/>
    <mergeCell ref="AG1:AJ1"/>
    <mergeCell ref="BC26:BD26"/>
    <mergeCell ref="BE26:BF26"/>
    <mergeCell ref="BG26:BH26"/>
    <mergeCell ref="BI26:BJ26"/>
    <mergeCell ref="BM25:BN25"/>
    <mergeCell ref="BO25:BP25"/>
    <mergeCell ref="BQ25:BR25"/>
    <mergeCell ref="BM23:BN23"/>
    <mergeCell ref="BO23:BP23"/>
    <mergeCell ref="BQ23:BR23"/>
    <mergeCell ref="AY25:AZ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56"/>
  <sheetViews>
    <sheetView topLeftCell="A85" zoomScaleNormal="100" workbookViewId="0">
      <selection activeCell="G101" sqref="G101"/>
    </sheetView>
  </sheetViews>
  <sheetFormatPr defaultRowHeight="15" x14ac:dyDescent="0.25"/>
  <cols>
    <col min="1" max="1" width="2" customWidth="1"/>
    <col min="2" max="2" width="29.140625" customWidth="1"/>
    <col min="3" max="10" width="15.7109375" style="2" customWidth="1"/>
    <col min="11" max="13" width="15.7109375" customWidth="1"/>
    <col min="14" max="14" width="11.85546875" customWidth="1"/>
  </cols>
  <sheetData>
    <row r="2" spans="2:5" x14ac:dyDescent="0.25">
      <c r="B2" t="s">
        <v>15</v>
      </c>
    </row>
    <row r="4" spans="2:5" x14ac:dyDescent="0.25">
      <c r="B4" t="s">
        <v>17</v>
      </c>
      <c r="C4" s="1">
        <f>'POE Results'!C20</f>
        <v>0</v>
      </c>
      <c r="D4" s="2" t="s">
        <v>16</v>
      </c>
      <c r="E4" s="27" t="s">
        <v>19</v>
      </c>
    </row>
    <row r="5" spans="2:5" x14ac:dyDescent="0.25">
      <c r="C5" s="107"/>
      <c r="D5" s="2" t="s">
        <v>16</v>
      </c>
      <c r="E5" s="43" t="s">
        <v>18</v>
      </c>
    </row>
    <row r="6" spans="2:5" x14ac:dyDescent="0.25">
      <c r="C6" s="3" t="e">
        <f>C4/C5</f>
        <v>#DIV/0!</v>
      </c>
      <c r="E6" s="43" t="s">
        <v>20</v>
      </c>
    </row>
    <row r="8" spans="2:5" x14ac:dyDescent="0.25">
      <c r="B8" t="s">
        <v>13</v>
      </c>
      <c r="C8" s="2" t="s">
        <v>6</v>
      </c>
      <c r="D8" s="2">
        <f>'POE Results'!F20</f>
        <v>0</v>
      </c>
      <c r="E8" s="3" t="e">
        <f>'POE Results'!F20/'POE Results'!C20</f>
        <v>#DIV/0!</v>
      </c>
    </row>
    <row r="9" spans="2:5" x14ac:dyDescent="0.25">
      <c r="C9" s="2" t="s">
        <v>5</v>
      </c>
      <c r="D9" s="2">
        <f>'POE Results'!F21</f>
        <v>0</v>
      </c>
      <c r="E9" s="3" t="e">
        <f>'POE Results'!F21/'POE Results'!C20</f>
        <v>#DIV/0!</v>
      </c>
    </row>
    <row r="11" spans="2:5" x14ac:dyDescent="0.25">
      <c r="B11" t="s">
        <v>14</v>
      </c>
      <c r="C11" s="2" t="s">
        <v>7</v>
      </c>
      <c r="D11" s="1">
        <f>'POE Results'!I20</f>
        <v>0</v>
      </c>
      <c r="E11" s="3" t="e">
        <f>D11/$C$4</f>
        <v>#DIV/0!</v>
      </c>
    </row>
    <row r="12" spans="2:5" x14ac:dyDescent="0.25">
      <c r="C12" s="2" t="s">
        <v>8</v>
      </c>
      <c r="D12" s="1">
        <f>'POE Results'!I21</f>
        <v>0</v>
      </c>
      <c r="E12" s="3" t="e">
        <f t="shared" ref="E12:E16" si="0">D12/$C$4</f>
        <v>#DIV/0!</v>
      </c>
    </row>
    <row r="13" spans="2:5" x14ac:dyDescent="0.25">
      <c r="C13" s="2" t="s">
        <v>9</v>
      </c>
      <c r="D13" s="1">
        <f>'POE Results'!I22</f>
        <v>0</v>
      </c>
      <c r="E13" s="3" t="e">
        <f t="shared" si="0"/>
        <v>#DIV/0!</v>
      </c>
    </row>
    <row r="14" spans="2:5" x14ac:dyDescent="0.25">
      <c r="C14" s="2" t="s">
        <v>10</v>
      </c>
      <c r="D14" s="1">
        <f>'POE Results'!I23</f>
        <v>0</v>
      </c>
      <c r="E14" s="3" t="e">
        <f t="shared" si="0"/>
        <v>#DIV/0!</v>
      </c>
    </row>
    <row r="15" spans="2:5" x14ac:dyDescent="0.25">
      <c r="C15" s="2" t="s">
        <v>11</v>
      </c>
      <c r="D15" s="1">
        <f>'POE Results'!I24</f>
        <v>0</v>
      </c>
      <c r="E15" s="3" t="e">
        <f t="shared" si="0"/>
        <v>#DIV/0!</v>
      </c>
    </row>
    <row r="16" spans="2:5" x14ac:dyDescent="0.25">
      <c r="C16" s="2" t="s">
        <v>12</v>
      </c>
      <c r="D16" s="1">
        <f>'POE Results'!I25</f>
        <v>0</v>
      </c>
      <c r="E16" s="3" t="e">
        <f t="shared" si="0"/>
        <v>#DIV/0!</v>
      </c>
    </row>
    <row r="18" spans="2:5" x14ac:dyDescent="0.25">
      <c r="B18" t="s">
        <v>142</v>
      </c>
      <c r="C18" s="2" t="str">
        <f>'POE Results'!K20</f>
        <v>Managerial</v>
      </c>
      <c r="D18" s="1">
        <f>'POE Results'!L20</f>
        <v>0</v>
      </c>
      <c r="E18" s="3" t="e">
        <f>D18/$C$4</f>
        <v>#DIV/0!</v>
      </c>
    </row>
    <row r="19" spans="2:5" x14ac:dyDescent="0.25">
      <c r="C19" s="2" t="str">
        <f>'POE Results'!K21</f>
        <v>Professional</v>
      </c>
      <c r="D19" s="1">
        <f>'POE Results'!L21</f>
        <v>0</v>
      </c>
      <c r="E19" s="3" t="e">
        <f t="shared" ref="E19:E21" si="1">D19/$C$4</f>
        <v>#DIV/0!</v>
      </c>
    </row>
    <row r="20" spans="2:5" x14ac:dyDescent="0.25">
      <c r="C20" s="2" t="str">
        <f>'POE Results'!K22</f>
        <v>Admin</v>
      </c>
      <c r="D20" s="1">
        <f>'POE Results'!L22</f>
        <v>0</v>
      </c>
      <c r="E20" s="3" t="e">
        <f t="shared" si="1"/>
        <v>#DIV/0!</v>
      </c>
    </row>
    <row r="21" spans="2:5" x14ac:dyDescent="0.25">
      <c r="C21" s="2" t="str">
        <f>'POE Results'!K23</f>
        <v>Others</v>
      </c>
      <c r="D21" s="1">
        <f>'POE Results'!L23</f>
        <v>0</v>
      </c>
      <c r="E21" s="3" t="e">
        <f t="shared" si="1"/>
        <v>#DIV/0!</v>
      </c>
    </row>
    <row r="23" spans="2:5" ht="30" x14ac:dyDescent="0.25">
      <c r="B23" s="45" t="s">
        <v>143</v>
      </c>
      <c r="C23" s="10" t="str">
        <f>'POE Results'!O20</f>
        <v>Less than 10 Hours</v>
      </c>
      <c r="D23" s="1">
        <f>'POE Results'!P20</f>
        <v>0</v>
      </c>
      <c r="E23" s="3" t="e">
        <f t="shared" ref="E23:E28" si="2">D23/$C$4</f>
        <v>#DIV/0!</v>
      </c>
    </row>
    <row r="24" spans="2:5" x14ac:dyDescent="0.25">
      <c r="C24" s="10" t="str">
        <f>'POE Results'!O21</f>
        <v>11-15 Hours</v>
      </c>
      <c r="D24" s="1">
        <f>'POE Results'!P21</f>
        <v>0</v>
      </c>
      <c r="E24" s="3" t="e">
        <f t="shared" si="2"/>
        <v>#DIV/0!</v>
      </c>
    </row>
    <row r="25" spans="2:5" x14ac:dyDescent="0.25">
      <c r="C25" s="10" t="str">
        <f>'POE Results'!O22</f>
        <v>16-20 Hours</v>
      </c>
      <c r="D25" s="1">
        <f>'POE Results'!P22</f>
        <v>0</v>
      </c>
      <c r="E25" s="3" t="e">
        <f t="shared" si="2"/>
        <v>#DIV/0!</v>
      </c>
    </row>
    <row r="26" spans="2:5" x14ac:dyDescent="0.25">
      <c r="C26" s="10" t="str">
        <f>'POE Results'!O23</f>
        <v>21-25 Hours</v>
      </c>
      <c r="D26" s="1">
        <f>'POE Results'!P23</f>
        <v>0</v>
      </c>
      <c r="E26" s="3" t="e">
        <f t="shared" si="2"/>
        <v>#DIV/0!</v>
      </c>
    </row>
    <row r="27" spans="2:5" x14ac:dyDescent="0.25">
      <c r="C27" s="10" t="str">
        <f>'POE Results'!O24</f>
        <v>26-30 Hours</v>
      </c>
      <c r="D27" s="1">
        <f>'POE Results'!P24</f>
        <v>0</v>
      </c>
      <c r="E27" s="3" t="e">
        <f t="shared" si="2"/>
        <v>#DIV/0!</v>
      </c>
    </row>
    <row r="28" spans="2:5" x14ac:dyDescent="0.25">
      <c r="C28" s="10" t="str">
        <f>'POE Results'!O25</f>
        <v>Over 30 Hours</v>
      </c>
      <c r="D28" s="1">
        <f>'POE Results'!P25</f>
        <v>0</v>
      </c>
      <c r="E28" s="3" t="e">
        <f t="shared" si="2"/>
        <v>#DIV/0!</v>
      </c>
    </row>
    <row r="29" spans="2:5" x14ac:dyDescent="0.25">
      <c r="C29" s="10"/>
      <c r="D29" s="1"/>
      <c r="E29" s="3"/>
    </row>
    <row r="30" spans="2:5" x14ac:dyDescent="0.25">
      <c r="B30" s="45" t="s">
        <v>144</v>
      </c>
      <c r="C30" s="10" t="str">
        <f>'POE Results'!R20</f>
        <v>Enclosed Room</v>
      </c>
      <c r="D30" s="1">
        <f>'POE Results'!S20</f>
        <v>0</v>
      </c>
      <c r="E30" s="3" t="e">
        <f t="shared" ref="E30:E31" si="3">D30/$C$4</f>
        <v>#DIV/0!</v>
      </c>
    </row>
    <row r="31" spans="2:5" ht="30" x14ac:dyDescent="0.25">
      <c r="C31" s="10" t="str">
        <f>'POE Results'!R21</f>
        <v>Open/ shared space</v>
      </c>
      <c r="D31" s="1">
        <f>'POE Results'!S21</f>
        <v>0</v>
      </c>
      <c r="E31" s="3" t="e">
        <f t="shared" si="3"/>
        <v>#DIV/0!</v>
      </c>
    </row>
    <row r="32" spans="2:5" x14ac:dyDescent="0.25">
      <c r="C32" s="10"/>
      <c r="D32" s="1"/>
      <c r="E32" s="3"/>
    </row>
    <row r="33" spans="2:5" x14ac:dyDescent="0.25">
      <c r="C33" s="10"/>
      <c r="D33" s="1"/>
      <c r="E33" s="3"/>
    </row>
    <row r="34" spans="2:5" x14ac:dyDescent="0.25">
      <c r="C34" s="10"/>
      <c r="D34" s="1"/>
      <c r="E34" s="3"/>
    </row>
    <row r="35" spans="2:5" x14ac:dyDescent="0.25">
      <c r="C35" s="10"/>
      <c r="D35" s="1"/>
      <c r="E35" s="3"/>
    </row>
    <row r="36" spans="2:5" x14ac:dyDescent="0.25">
      <c r="C36" s="10"/>
      <c r="D36" s="1"/>
      <c r="E36" s="3"/>
    </row>
    <row r="37" spans="2:5" ht="30" x14ac:dyDescent="0.25">
      <c r="B37" s="45" t="s">
        <v>145</v>
      </c>
      <c r="C37" s="10" t="str">
        <f>'POE Results'!U20</f>
        <v>Photocopier/ Printer</v>
      </c>
      <c r="D37" s="1">
        <f>'POE Results'!V20</f>
        <v>0</v>
      </c>
      <c r="E37" s="3" t="e">
        <f t="shared" ref="E37:E42" si="4">D37/$C$4</f>
        <v>#DIV/0!</v>
      </c>
    </row>
    <row r="38" spans="2:5" ht="30" x14ac:dyDescent="0.25">
      <c r="C38" s="10" t="str">
        <f>'POE Results'!U21</f>
        <v>Server rack/ room</v>
      </c>
      <c r="D38" s="1">
        <f>'POE Results'!V21</f>
        <v>0</v>
      </c>
      <c r="E38" s="3" t="e">
        <f t="shared" si="4"/>
        <v>#DIV/0!</v>
      </c>
    </row>
    <row r="39" spans="2:5" x14ac:dyDescent="0.25">
      <c r="C39" s="10" t="str">
        <f>'POE Results'!U22</f>
        <v>Pantry</v>
      </c>
      <c r="D39" s="1">
        <f>'POE Results'!V22</f>
        <v>0</v>
      </c>
      <c r="E39" s="3" t="e">
        <f t="shared" si="4"/>
        <v>#DIV/0!</v>
      </c>
    </row>
    <row r="40" spans="2:5" x14ac:dyDescent="0.25">
      <c r="C40" s="10" t="str">
        <f>'POE Results'!U23</f>
        <v>Entrance</v>
      </c>
      <c r="D40" s="1">
        <f>'POE Results'!V23</f>
        <v>0</v>
      </c>
      <c r="E40" s="3" t="e">
        <f t="shared" si="4"/>
        <v>#DIV/0!</v>
      </c>
    </row>
    <row r="41" spans="2:5" x14ac:dyDescent="0.25">
      <c r="C41" s="10" t="str">
        <f>'POE Results'!U24</f>
        <v>Not applicable</v>
      </c>
      <c r="D41" s="1">
        <f>'POE Results'!V24</f>
        <v>0</v>
      </c>
      <c r="E41" s="3" t="e">
        <f t="shared" si="4"/>
        <v>#DIV/0!</v>
      </c>
    </row>
    <row r="42" spans="2:5" x14ac:dyDescent="0.25">
      <c r="C42" s="10" t="str">
        <f>'POE Results'!U25</f>
        <v>Others</v>
      </c>
      <c r="D42" s="1">
        <f>'POE Results'!V25</f>
        <v>0</v>
      </c>
      <c r="E42" s="3" t="e">
        <f t="shared" si="4"/>
        <v>#DIV/0!</v>
      </c>
    </row>
    <row r="43" spans="2:5" x14ac:dyDescent="0.25">
      <c r="C43" s="10"/>
      <c r="D43" s="1"/>
      <c r="E43" s="3"/>
    </row>
    <row r="44" spans="2:5" x14ac:dyDescent="0.25">
      <c r="C44" s="10"/>
      <c r="D44" s="1"/>
      <c r="E44" s="3"/>
    </row>
    <row r="45" spans="2:5" ht="45" x14ac:dyDescent="0.25">
      <c r="B45" s="45" t="s">
        <v>146</v>
      </c>
      <c r="C45" s="10" t="str">
        <f>'POE Results'!Y20</f>
        <v>Fans</v>
      </c>
      <c r="D45" s="1">
        <f>'POE Results'!Z20</f>
        <v>0</v>
      </c>
      <c r="E45" s="3" t="e">
        <f t="shared" ref="E45:E49" si="5">D45/$C$4</f>
        <v>#DIV/0!</v>
      </c>
    </row>
    <row r="46" spans="2:5" x14ac:dyDescent="0.25">
      <c r="C46" s="10" t="str">
        <f>'POE Results'!Y21</f>
        <v>Extra clothes</v>
      </c>
      <c r="D46" s="1">
        <f>'POE Results'!Z21</f>
        <v>0</v>
      </c>
      <c r="E46" s="3" t="e">
        <f t="shared" si="5"/>
        <v>#DIV/0!</v>
      </c>
    </row>
    <row r="47" spans="2:5" x14ac:dyDescent="0.25">
      <c r="C47" s="10" t="str">
        <f>'POE Results'!Y22</f>
        <v>Less clothes</v>
      </c>
      <c r="D47" s="1">
        <f>'POE Results'!Z22</f>
        <v>0</v>
      </c>
      <c r="E47" s="3" t="e">
        <f t="shared" si="5"/>
        <v>#DIV/0!</v>
      </c>
    </row>
    <row r="48" spans="2:5" x14ac:dyDescent="0.25">
      <c r="C48" s="10" t="str">
        <f>'POE Results'!Y23</f>
        <v>Not applicable</v>
      </c>
      <c r="D48" s="1">
        <f>'POE Results'!Z23</f>
        <v>0</v>
      </c>
      <c r="E48" s="3" t="e">
        <f t="shared" si="5"/>
        <v>#DIV/0!</v>
      </c>
    </row>
    <row r="49" spans="2:6" x14ac:dyDescent="0.25">
      <c r="C49" s="10" t="str">
        <f>'POE Results'!Y24</f>
        <v>Others</v>
      </c>
      <c r="D49" s="1">
        <f>'POE Results'!Z24</f>
        <v>0</v>
      </c>
      <c r="E49" s="3" t="e">
        <f t="shared" si="5"/>
        <v>#DIV/0!</v>
      </c>
    </row>
    <row r="50" spans="2:6" x14ac:dyDescent="0.25">
      <c r="C50" s="10"/>
      <c r="D50" s="1"/>
      <c r="E50" s="3"/>
    </row>
    <row r="51" spans="2:6" x14ac:dyDescent="0.25">
      <c r="C51" s="10"/>
      <c r="D51" s="1"/>
      <c r="E51" s="3"/>
    </row>
    <row r="52" spans="2:6" x14ac:dyDescent="0.25">
      <c r="C52" s="10"/>
      <c r="D52" s="1"/>
      <c r="E52" s="3"/>
    </row>
    <row r="53" spans="2:6" ht="30" x14ac:dyDescent="0.25">
      <c r="B53" s="45" t="s">
        <v>147</v>
      </c>
      <c r="C53" s="10" t="str">
        <f>'POE Results'!AC20</f>
        <v>Regularly</v>
      </c>
      <c r="D53" s="1">
        <f>'POE Results'!AD20</f>
        <v>0</v>
      </c>
      <c r="E53" s="3" t="e">
        <f t="shared" ref="E53:E55" si="6">D53/$C$4</f>
        <v>#DIV/0!</v>
      </c>
    </row>
    <row r="54" spans="2:6" x14ac:dyDescent="0.25">
      <c r="C54" s="10" t="str">
        <f>'POE Results'!AC21</f>
        <v>Sometimes</v>
      </c>
      <c r="D54" s="1">
        <f>'POE Results'!AD21</f>
        <v>0</v>
      </c>
      <c r="E54" s="3" t="e">
        <f t="shared" si="6"/>
        <v>#DIV/0!</v>
      </c>
    </row>
    <row r="55" spans="2:6" x14ac:dyDescent="0.25">
      <c r="C55" s="10" t="str">
        <f>'POE Results'!AC22</f>
        <v>Never</v>
      </c>
      <c r="D55" s="1">
        <f>'POE Results'!AD22</f>
        <v>0</v>
      </c>
      <c r="E55" s="3" t="e">
        <f t="shared" si="6"/>
        <v>#DIV/0!</v>
      </c>
    </row>
    <row r="56" spans="2:6" x14ac:dyDescent="0.25">
      <c r="C56" s="10"/>
      <c r="D56" s="1"/>
      <c r="E56" s="3"/>
    </row>
    <row r="57" spans="2:6" x14ac:dyDescent="0.25">
      <c r="C57" s="10"/>
      <c r="D57" s="1"/>
      <c r="E57" s="3"/>
    </row>
    <row r="58" spans="2:6" x14ac:dyDescent="0.25">
      <c r="C58" s="10"/>
      <c r="D58" s="1"/>
      <c r="E58" s="3"/>
    </row>
    <row r="59" spans="2:6" x14ac:dyDescent="0.25">
      <c r="C59" s="10"/>
      <c r="D59" s="1"/>
      <c r="E59" s="3"/>
    </row>
    <row r="60" spans="2:6" x14ac:dyDescent="0.25">
      <c r="C60" s="10"/>
      <c r="D60" s="1"/>
      <c r="E60" s="3"/>
    </row>
    <row r="61" spans="2:6" x14ac:dyDescent="0.25">
      <c r="B61" s="45" t="s">
        <v>148</v>
      </c>
    </row>
    <row r="62" spans="2:6" x14ac:dyDescent="0.25">
      <c r="C62" s="10" t="str">
        <f>'POE Results'!AG20</f>
        <v>Asthma</v>
      </c>
      <c r="D62" s="10" t="str">
        <f>'POE Results'!AH20</f>
        <v>Allergy</v>
      </c>
      <c r="E62" s="10" t="str">
        <f>'POE Results'!AI20</f>
        <v>Sinus</v>
      </c>
      <c r="F62" s="10" t="str">
        <f>'POE Results'!AJ20</f>
        <v>Migraine</v>
      </c>
    </row>
    <row r="63" spans="2:6" x14ac:dyDescent="0.25">
      <c r="B63" t="str">
        <f>'POE Results'!AF21</f>
        <v>Yes, on medication</v>
      </c>
      <c r="C63" s="59" t="e">
        <f>'POE Results'!AG21/$C$4</f>
        <v>#DIV/0!</v>
      </c>
      <c r="D63" s="59" t="e">
        <f>'POE Results'!AH21/$C$4</f>
        <v>#DIV/0!</v>
      </c>
      <c r="E63" s="59" t="e">
        <f>'POE Results'!AI21/$C$4</f>
        <v>#DIV/0!</v>
      </c>
      <c r="F63" s="59" t="e">
        <f>'POE Results'!AJ21/$C$4</f>
        <v>#DIV/0!</v>
      </c>
    </row>
    <row r="64" spans="2:6" x14ac:dyDescent="0.25">
      <c r="B64" t="str">
        <f>'POE Results'!AF22</f>
        <v>Yes, not on medication</v>
      </c>
      <c r="C64" s="59" t="e">
        <f>'POE Results'!AG22/$C$4</f>
        <v>#DIV/0!</v>
      </c>
      <c r="D64" s="59" t="e">
        <f>'POE Results'!AH22/$C$4</f>
        <v>#DIV/0!</v>
      </c>
      <c r="E64" s="59" t="e">
        <f>'POE Results'!AI22/$C$4</f>
        <v>#DIV/0!</v>
      </c>
      <c r="F64" s="59" t="e">
        <f>'POE Results'!AJ22/$C$4</f>
        <v>#DIV/0!</v>
      </c>
    </row>
    <row r="65" spans="2:10" x14ac:dyDescent="0.25">
      <c r="B65" t="str">
        <f>'POE Results'!AF23</f>
        <v>No</v>
      </c>
      <c r="C65" s="59" t="e">
        <f>'POE Results'!AG23/$C$4</f>
        <v>#DIV/0!</v>
      </c>
      <c r="D65" s="59" t="e">
        <f>'POE Results'!AH23/$C$4</f>
        <v>#DIV/0!</v>
      </c>
      <c r="E65" s="59" t="e">
        <f>'POE Results'!AI23/$C$4</f>
        <v>#DIV/0!</v>
      </c>
      <c r="F65" s="59" t="e">
        <f>'POE Results'!AJ23/$C$4</f>
        <v>#DIV/0!</v>
      </c>
    </row>
    <row r="66" spans="2:10" x14ac:dyDescent="0.25">
      <c r="C66" s="10"/>
      <c r="D66" s="1"/>
      <c r="E66" s="3"/>
    </row>
    <row r="67" spans="2:10" x14ac:dyDescent="0.25">
      <c r="C67" s="10"/>
      <c r="D67" s="1"/>
      <c r="E67" s="3"/>
    </row>
    <row r="68" spans="2:10" x14ac:dyDescent="0.25">
      <c r="C68" s="10"/>
      <c r="D68" s="1"/>
      <c r="E68" s="3"/>
    </row>
    <row r="69" spans="2:10" x14ac:dyDescent="0.25">
      <c r="C69" s="10"/>
      <c r="D69" s="1"/>
      <c r="E69" s="3"/>
    </row>
    <row r="70" spans="2:10" x14ac:dyDescent="0.25">
      <c r="C70" s="10"/>
      <c r="D70" s="1"/>
      <c r="E70" s="3"/>
    </row>
    <row r="71" spans="2:10" x14ac:dyDescent="0.25">
      <c r="C71" s="10"/>
      <c r="D71" s="1"/>
      <c r="E71" s="3"/>
    </row>
    <row r="72" spans="2:10" x14ac:dyDescent="0.25">
      <c r="C72" s="10"/>
      <c r="D72" s="1"/>
      <c r="E72" s="3"/>
    </row>
    <row r="73" spans="2:10" x14ac:dyDescent="0.25">
      <c r="C73" s="10"/>
      <c r="D73" s="1"/>
      <c r="E73" s="3"/>
    </row>
    <row r="74" spans="2:10" x14ac:dyDescent="0.25">
      <c r="C74" s="10"/>
      <c r="D74" s="1"/>
      <c r="E74" s="3"/>
    </row>
    <row r="75" spans="2:10" x14ac:dyDescent="0.25">
      <c r="C75" s="10"/>
      <c r="D75" s="1"/>
      <c r="E75" s="3"/>
    </row>
    <row r="76" spans="2:10" x14ac:dyDescent="0.25">
      <c r="C76" s="10"/>
      <c r="D76" s="1"/>
      <c r="E76" s="3"/>
    </row>
    <row r="77" spans="2:10" x14ac:dyDescent="0.25">
      <c r="B77" s="12" t="s">
        <v>149</v>
      </c>
    </row>
    <row r="79" spans="2:10" ht="30" x14ac:dyDescent="0.25">
      <c r="B79" s="4"/>
      <c r="C79" s="44" t="str">
        <f>'POE Results'!AM20</f>
        <v>Thermal Comfort</v>
      </c>
      <c r="D79" s="44" t="str">
        <f>'POE Results'!AN20</f>
        <v>Air Quality</v>
      </c>
      <c r="E79" s="44" t="str">
        <f>'POE Results'!AO20</f>
        <v>Lighting Level</v>
      </c>
      <c r="F79" s="44" t="str">
        <f>'POE Results'!AP20</f>
        <v>Daylight level</v>
      </c>
      <c r="G79" s="44" t="str">
        <f>'POE Results'!AQ20</f>
        <v>Window view to outside</v>
      </c>
      <c r="H79" s="44" t="str">
        <f>'POE Results'!AR20</f>
        <v>Noise level</v>
      </c>
      <c r="I79" s="44" t="str">
        <f>'POE Results'!AS20</f>
        <v>Overall clealiness</v>
      </c>
      <c r="J79" s="44" t="str">
        <f>'POE Results'!AT20</f>
        <v>Overall indoor environment</v>
      </c>
    </row>
    <row r="80" spans="2:10" x14ac:dyDescent="0.25">
      <c r="B80" s="4" t="str">
        <f>'POE Results'!AL21</f>
        <v>Excellent</v>
      </c>
      <c r="C80" s="5" t="e">
        <f>'POE Results'!AM21/$C$4</f>
        <v>#DIV/0!</v>
      </c>
      <c r="D80" s="5" t="e">
        <f>'POE Results'!AN21/$C$4</f>
        <v>#DIV/0!</v>
      </c>
      <c r="E80" s="5" t="e">
        <f>'POE Results'!AO21/$C$4</f>
        <v>#DIV/0!</v>
      </c>
      <c r="F80" s="5" t="e">
        <f>'POE Results'!AP21/$C$4</f>
        <v>#DIV/0!</v>
      </c>
      <c r="G80" s="5" t="e">
        <f>'POE Results'!AQ21/$C$4</f>
        <v>#DIV/0!</v>
      </c>
      <c r="H80" s="5" t="e">
        <f>'POE Results'!AR21/$C$4</f>
        <v>#DIV/0!</v>
      </c>
      <c r="I80" s="5" t="e">
        <f>'POE Results'!AS21/$C$4</f>
        <v>#DIV/0!</v>
      </c>
      <c r="J80" s="5" t="e">
        <f>'POE Results'!AT21/$C$4</f>
        <v>#DIV/0!</v>
      </c>
    </row>
    <row r="81" spans="2:13" x14ac:dyDescent="0.25">
      <c r="B81" s="4" t="str">
        <f>'POE Results'!AL22</f>
        <v>Good</v>
      </c>
      <c r="C81" s="5" t="e">
        <f>'POE Results'!AM22/$C$4</f>
        <v>#DIV/0!</v>
      </c>
      <c r="D81" s="5" t="e">
        <f>'POE Results'!AN22/$C$4</f>
        <v>#DIV/0!</v>
      </c>
      <c r="E81" s="5" t="e">
        <f>'POE Results'!AO22/$C$4</f>
        <v>#DIV/0!</v>
      </c>
      <c r="F81" s="5" t="e">
        <f>'POE Results'!AP22/$C$4</f>
        <v>#DIV/0!</v>
      </c>
      <c r="G81" s="5" t="e">
        <f>'POE Results'!AQ22/$C$4</f>
        <v>#DIV/0!</v>
      </c>
      <c r="H81" s="5" t="e">
        <f>'POE Results'!AR22/$C$4</f>
        <v>#DIV/0!</v>
      </c>
      <c r="I81" s="5" t="e">
        <f>'POE Results'!AS22/$C$4</f>
        <v>#DIV/0!</v>
      </c>
      <c r="J81" s="5" t="e">
        <f>'POE Results'!AT22/$C$4</f>
        <v>#DIV/0!</v>
      </c>
    </row>
    <row r="82" spans="2:13" x14ac:dyDescent="0.25">
      <c r="B82" s="4" t="str">
        <f>'POE Results'!AL23</f>
        <v>Average</v>
      </c>
      <c r="C82" s="5" t="e">
        <f>'POE Results'!AM23/$C$4</f>
        <v>#DIV/0!</v>
      </c>
      <c r="D82" s="5" t="e">
        <f>'POE Results'!AN23/$C$4</f>
        <v>#DIV/0!</v>
      </c>
      <c r="E82" s="5" t="e">
        <f>'POE Results'!AO23/$C$4</f>
        <v>#DIV/0!</v>
      </c>
      <c r="F82" s="5" t="e">
        <f>'POE Results'!AP23/$C$4</f>
        <v>#DIV/0!</v>
      </c>
      <c r="G82" s="5" t="e">
        <f>'POE Results'!AQ23/$C$4</f>
        <v>#DIV/0!</v>
      </c>
      <c r="H82" s="5" t="e">
        <f>'POE Results'!AR23/$C$4</f>
        <v>#DIV/0!</v>
      </c>
      <c r="I82" s="5" t="e">
        <f>'POE Results'!AS23/$C$4</f>
        <v>#DIV/0!</v>
      </c>
      <c r="J82" s="5" t="e">
        <f>'POE Results'!AT23/$C$4</f>
        <v>#DIV/0!</v>
      </c>
    </row>
    <row r="83" spans="2:13" x14ac:dyDescent="0.25">
      <c r="B83" s="4" t="str">
        <f>'POE Results'!AL24</f>
        <v>Poor</v>
      </c>
      <c r="C83" s="5" t="e">
        <f>'POE Results'!AM24/$C$4</f>
        <v>#DIV/0!</v>
      </c>
      <c r="D83" s="5" t="e">
        <f>'POE Results'!AN24/$C$4</f>
        <v>#DIV/0!</v>
      </c>
      <c r="E83" s="5" t="e">
        <f>'POE Results'!AO24/$C$4</f>
        <v>#DIV/0!</v>
      </c>
      <c r="F83" s="5" t="e">
        <f>'POE Results'!AP24/$C$4</f>
        <v>#DIV/0!</v>
      </c>
      <c r="G83" s="5" t="e">
        <f>'POE Results'!AQ24/$C$4</f>
        <v>#DIV/0!</v>
      </c>
      <c r="H83" s="5" t="e">
        <f>'POE Results'!AR24/$C$4</f>
        <v>#DIV/0!</v>
      </c>
      <c r="I83" s="5" t="e">
        <f>'POE Results'!AS24/$C$4</f>
        <v>#DIV/0!</v>
      </c>
      <c r="J83" s="5" t="e">
        <f>'POE Results'!AT24/$C$4</f>
        <v>#DIV/0!</v>
      </c>
    </row>
    <row r="84" spans="2:13" x14ac:dyDescent="0.25">
      <c r="B84" s="4" t="str">
        <f>'POE Results'!AL25</f>
        <v>Very Poor</v>
      </c>
      <c r="C84" s="5" t="e">
        <f>'POE Results'!AM25/$C$4</f>
        <v>#DIV/0!</v>
      </c>
      <c r="D84" s="5" t="e">
        <f>'POE Results'!AN25/$C$4</f>
        <v>#DIV/0!</v>
      </c>
      <c r="E84" s="5" t="e">
        <f>'POE Results'!AO25/$C$4</f>
        <v>#DIV/0!</v>
      </c>
      <c r="F84" s="5" t="e">
        <f>'POE Results'!AP25/$C$4</f>
        <v>#DIV/0!</v>
      </c>
      <c r="G84" s="5" t="e">
        <f>'POE Results'!AQ25/$C$4</f>
        <v>#DIV/0!</v>
      </c>
      <c r="H84" s="5" t="e">
        <f>'POE Results'!AR25/$C$4</f>
        <v>#DIV/0!</v>
      </c>
      <c r="I84" s="5" t="e">
        <f>'POE Results'!AS25/$C$4</f>
        <v>#DIV/0!</v>
      </c>
      <c r="J84" s="5" t="e">
        <f>'POE Results'!AT25/$C$4</f>
        <v>#DIV/0!</v>
      </c>
    </row>
    <row r="85" spans="2:13" x14ac:dyDescent="0.25">
      <c r="B85" s="60"/>
      <c r="C85" s="15"/>
      <c r="D85" s="15"/>
      <c r="E85" s="15"/>
    </row>
    <row r="86" spans="2:13" x14ac:dyDescent="0.25">
      <c r="B86" s="60"/>
      <c r="C86" s="15"/>
      <c r="D86" s="15"/>
      <c r="E86" s="15"/>
    </row>
    <row r="89" spans="2:13" x14ac:dyDescent="0.25">
      <c r="B89" s="12" t="s">
        <v>150</v>
      </c>
    </row>
    <row r="91" spans="2:13" ht="30" x14ac:dyDescent="0.25">
      <c r="B91" s="4">
        <f>'POE Results'!AV20</f>
        <v>0</v>
      </c>
      <c r="C91" s="44" t="str">
        <f>'POE Results'!AW20</f>
        <v>Stuffy Nose</v>
      </c>
      <c r="D91" s="44" t="str">
        <f>'POE Results'!AY20</f>
        <v>Dry throat</v>
      </c>
      <c r="E91" s="44" t="str">
        <f>'POE Results'!BA20</f>
        <v>Cough</v>
      </c>
      <c r="F91" s="44" t="str">
        <f>'POE Results'!BC20</f>
        <v>Skin rash/ itchiness</v>
      </c>
      <c r="G91" s="44" t="str">
        <f>'POE Results'!BE20</f>
        <v>Eye irritation</v>
      </c>
      <c r="H91" s="44" t="str">
        <f>'POE Results'!BG20</f>
        <v>Headache</v>
      </c>
      <c r="I91" s="44" t="str">
        <f>'POE Results'!BI20</f>
        <v>Lethargy</v>
      </c>
      <c r="J91" s="16" t="str">
        <f>'POE Results'!BK20</f>
        <v>Drowsiness</v>
      </c>
      <c r="K91" s="44" t="str">
        <f>'POE Results'!BM20</f>
        <v>Dizziness</v>
      </c>
      <c r="L91" s="44" t="str">
        <f>'POE Results'!BO20</f>
        <v>Nausea/ vomiting</v>
      </c>
      <c r="M91" s="44" t="str">
        <f>'POE Results'!BQ20</f>
        <v>Shortness of breath</v>
      </c>
    </row>
    <row r="92" spans="2:13" x14ac:dyDescent="0.25">
      <c r="B92" s="4" t="str">
        <f>'POE Results'!AV21</f>
        <v>Daily</v>
      </c>
      <c r="C92" s="61" t="e">
        <f>'POE Results'!AW21/$C$4</f>
        <v>#DIV/0!</v>
      </c>
      <c r="D92" s="61" t="e">
        <f>'POE Results'!AY21/$C$4</f>
        <v>#DIV/0!</v>
      </c>
      <c r="E92" s="61" t="e">
        <f>'POE Results'!BA21/$C$4</f>
        <v>#DIV/0!</v>
      </c>
      <c r="F92" s="64" t="e">
        <f>'POE Results'!BC21/$C$4</f>
        <v>#DIV/0!</v>
      </c>
      <c r="G92" s="61" t="e">
        <f>'POE Results'!BE21/$C$4</f>
        <v>#DIV/0!</v>
      </c>
      <c r="H92" s="61" t="e">
        <f>'POE Results'!BG21/$C$4</f>
        <v>#DIV/0!</v>
      </c>
      <c r="I92" s="61" t="e">
        <f>'POE Results'!BI21/$C$4</f>
        <v>#DIV/0!</v>
      </c>
      <c r="J92" s="61" t="e">
        <f>'POE Results'!BK21/$C$4</f>
        <v>#DIV/0!</v>
      </c>
      <c r="K92" s="61" t="e">
        <f>'POE Results'!BM21/$C$4</f>
        <v>#DIV/0!</v>
      </c>
      <c r="L92" s="64" t="e">
        <f>'POE Results'!BO21/$C$4</f>
        <v>#DIV/0!</v>
      </c>
      <c r="M92" s="64" t="e">
        <f>'POE Results'!BQ21/$C$4</f>
        <v>#DIV/0!</v>
      </c>
    </row>
    <row r="93" spans="2:13" x14ac:dyDescent="0.25">
      <c r="B93" s="4" t="str">
        <f>'POE Results'!AV22</f>
        <v>2-3 times weekly</v>
      </c>
      <c r="C93" s="61" t="e">
        <f>'POE Results'!AW22/$C$4</f>
        <v>#DIV/0!</v>
      </c>
      <c r="D93" s="61" t="e">
        <f>'POE Results'!AY22/$C$4</f>
        <v>#DIV/0!</v>
      </c>
      <c r="E93" s="61" t="e">
        <f>'POE Results'!BA22/$C$4</f>
        <v>#DIV/0!</v>
      </c>
      <c r="F93" s="64" t="e">
        <f>'POE Results'!BC22/$C$4</f>
        <v>#DIV/0!</v>
      </c>
      <c r="G93" s="61" t="e">
        <f>'POE Results'!BE22/$C$4</f>
        <v>#DIV/0!</v>
      </c>
      <c r="H93" s="61" t="e">
        <f>'POE Results'!BG22/$C$4</f>
        <v>#DIV/0!</v>
      </c>
      <c r="I93" s="61" t="e">
        <f>'POE Results'!BI22/$C$4</f>
        <v>#DIV/0!</v>
      </c>
      <c r="J93" s="61" t="e">
        <f>'POE Results'!BK22/$C$4</f>
        <v>#DIV/0!</v>
      </c>
      <c r="K93" s="61" t="e">
        <f>'POE Results'!BM22/$C$4</f>
        <v>#DIV/0!</v>
      </c>
      <c r="L93" s="64" t="e">
        <f>'POE Results'!BO22/$C$4</f>
        <v>#DIV/0!</v>
      </c>
      <c r="M93" s="64" t="e">
        <f>'POE Results'!BQ22/$C$4</f>
        <v>#DIV/0!</v>
      </c>
    </row>
    <row r="94" spans="2:13" x14ac:dyDescent="0.25">
      <c r="B94" s="4" t="str">
        <f>'POE Results'!AV23</f>
        <v>No</v>
      </c>
      <c r="C94" s="61" t="e">
        <f>'POE Results'!AW23/$C$4</f>
        <v>#DIV/0!</v>
      </c>
      <c r="D94" s="61" t="e">
        <f>'POE Results'!AY23/$C$4</f>
        <v>#DIV/0!</v>
      </c>
      <c r="E94" s="61" t="e">
        <f>'POE Results'!BA23/$C$4</f>
        <v>#DIV/0!</v>
      </c>
      <c r="F94" s="64" t="e">
        <f>'POE Results'!BC23/$C$4</f>
        <v>#DIV/0!</v>
      </c>
      <c r="G94" s="61" t="e">
        <f>'POE Results'!BE23/$C$4</f>
        <v>#DIV/0!</v>
      </c>
      <c r="H94" s="61" t="e">
        <f>'POE Results'!BG23/$C$4</f>
        <v>#DIV/0!</v>
      </c>
      <c r="I94" s="61" t="e">
        <f>'POE Results'!BI23/$C$4</f>
        <v>#DIV/0!</v>
      </c>
      <c r="J94" s="61" t="e">
        <f>'POE Results'!BK23/$C$4</f>
        <v>#DIV/0!</v>
      </c>
      <c r="K94" s="61" t="e">
        <f>'POE Results'!BM23/$C$4</f>
        <v>#DIV/0!</v>
      </c>
      <c r="L94" s="64" t="e">
        <f>'POE Results'!BO23/$C$4</f>
        <v>#DIV/0!</v>
      </c>
      <c r="M94" s="64" t="e">
        <f>'POE Results'!BQ23/$C$4</f>
        <v>#DIV/0!</v>
      </c>
    </row>
    <row r="95" spans="2:13" ht="27.75" customHeight="1" x14ac:dyDescent="0.25">
      <c r="B95" s="63" t="str">
        <f>'POE Results'!AV24</f>
        <v>Feel better or relief after leaving the building? (Not applicable for 'No' frequency)</v>
      </c>
      <c r="C95" s="62"/>
      <c r="D95" s="62"/>
      <c r="E95" s="62"/>
      <c r="F95" s="65"/>
      <c r="G95" s="62"/>
      <c r="H95" s="62"/>
      <c r="I95" s="62"/>
      <c r="J95" s="62"/>
      <c r="K95" s="62"/>
      <c r="L95" s="65"/>
      <c r="M95" s="65"/>
    </row>
    <row r="96" spans="2:13" x14ac:dyDescent="0.25">
      <c r="B96" s="4" t="str">
        <f>'POE Results'!AV25</f>
        <v>Yes</v>
      </c>
      <c r="C96" s="61" t="e">
        <f>'POE Results'!AW25/$C$4</f>
        <v>#DIV/0!</v>
      </c>
      <c r="D96" s="61" t="e">
        <f>'POE Results'!AY25/$C$4</f>
        <v>#DIV/0!</v>
      </c>
      <c r="E96" s="61" t="e">
        <f>'POE Results'!BA25/$C$4</f>
        <v>#DIV/0!</v>
      </c>
      <c r="F96" s="64" t="e">
        <f>'POE Results'!BC25/$C$4</f>
        <v>#DIV/0!</v>
      </c>
      <c r="G96" s="61" t="e">
        <f>'POE Results'!BE25/$C$4</f>
        <v>#DIV/0!</v>
      </c>
      <c r="H96" s="61" t="e">
        <f>'POE Results'!BG25/$C$4</f>
        <v>#DIV/0!</v>
      </c>
      <c r="I96" s="61" t="e">
        <f>'POE Results'!BI25/$C$4</f>
        <v>#DIV/0!</v>
      </c>
      <c r="J96" s="61" t="e">
        <f>'POE Results'!BK25/$C$4</f>
        <v>#DIV/0!</v>
      </c>
      <c r="K96" s="61" t="e">
        <f>'POE Results'!BM25/$C$4</f>
        <v>#DIV/0!</v>
      </c>
      <c r="L96" s="64" t="e">
        <f>'POE Results'!BO25/$C$4</f>
        <v>#DIV/0!</v>
      </c>
      <c r="M96" s="64" t="e">
        <f>'POE Results'!BQ25/$C$4</f>
        <v>#DIV/0!</v>
      </c>
    </row>
    <row r="97" spans="2:13" x14ac:dyDescent="0.25">
      <c r="B97" s="4" t="str">
        <f>'POE Results'!AV26</f>
        <v>No</v>
      </c>
      <c r="C97" s="61" t="e">
        <f>'POE Results'!AW26/$C$4</f>
        <v>#DIV/0!</v>
      </c>
      <c r="D97" s="61" t="e">
        <f>'POE Results'!AY26/$C$4</f>
        <v>#DIV/0!</v>
      </c>
      <c r="E97" s="61" t="e">
        <f>'POE Results'!BA26/$C$4</f>
        <v>#DIV/0!</v>
      </c>
      <c r="F97" s="64" t="e">
        <f>'POE Results'!BC26/$C$4</f>
        <v>#DIV/0!</v>
      </c>
      <c r="G97" s="61" t="e">
        <f>'POE Results'!BE26/$C$4</f>
        <v>#DIV/0!</v>
      </c>
      <c r="H97" s="61" t="e">
        <f>'POE Results'!BG26/$C$4</f>
        <v>#DIV/0!</v>
      </c>
      <c r="I97" s="61" t="e">
        <f>'POE Results'!BI26/$C$4</f>
        <v>#DIV/0!</v>
      </c>
      <c r="J97" s="61" t="e">
        <f>'POE Results'!BK26/$C$4</f>
        <v>#DIV/0!</v>
      </c>
      <c r="K97" s="61" t="e">
        <f>'POE Results'!BM26/$C$4</f>
        <v>#DIV/0!</v>
      </c>
      <c r="L97" s="64" t="e">
        <f>'POE Results'!BO26/$C$4</f>
        <v>#DIV/0!</v>
      </c>
      <c r="M97" s="64" t="e">
        <f>'POE Results'!BQ26/$C$4</f>
        <v>#DIV/0!</v>
      </c>
    </row>
    <row r="98" spans="2:13" x14ac:dyDescent="0.25">
      <c r="B98" s="4" t="str">
        <f>'POE Results'!AV27</f>
        <v>Not Applicable</v>
      </c>
      <c r="C98" s="61" t="e">
        <f>'POE Results'!AW27/$C$4</f>
        <v>#DIV/0!</v>
      </c>
      <c r="D98" s="61" t="e">
        <f>'POE Results'!AY27/$C$4</f>
        <v>#DIV/0!</v>
      </c>
      <c r="E98" s="61" t="e">
        <f>'POE Results'!BA27/$C$4</f>
        <v>#DIV/0!</v>
      </c>
      <c r="F98" s="64" t="e">
        <f>'POE Results'!BC27/$C$4</f>
        <v>#DIV/0!</v>
      </c>
      <c r="G98" s="61" t="e">
        <f>'POE Results'!BE27/$C$4</f>
        <v>#DIV/0!</v>
      </c>
      <c r="H98" s="61" t="e">
        <f>'POE Results'!BG27/$C$4</f>
        <v>#DIV/0!</v>
      </c>
      <c r="I98" s="61" t="e">
        <f>'POE Results'!BI27/$C$4</f>
        <v>#DIV/0!</v>
      </c>
      <c r="J98" s="61" t="e">
        <f>'POE Results'!BK27/$C$4</f>
        <v>#DIV/0!</v>
      </c>
      <c r="K98" s="61" t="e">
        <f>'POE Results'!BM27/$C$4</f>
        <v>#DIV/0!</v>
      </c>
      <c r="L98" s="64" t="e">
        <f>'POE Results'!BO27/$C$4</f>
        <v>#DIV/0!</v>
      </c>
      <c r="M98" s="64" t="e">
        <f>'POE Results'!BQ27/$C$4</f>
        <v>#DIV/0!</v>
      </c>
    </row>
    <row r="101" spans="2:13" x14ac:dyDescent="0.25">
      <c r="B101" s="13" t="s">
        <v>152</v>
      </c>
    </row>
    <row r="103" spans="2:13" ht="30" x14ac:dyDescent="0.25">
      <c r="B103" s="6"/>
      <c r="C103" s="16" t="str">
        <f>'POE Results'!BU20</f>
        <v>Healthier meals</v>
      </c>
      <c r="D103" s="16" t="str">
        <f>'POE Results'!BV20</f>
        <v>Sweetened drinks</v>
      </c>
      <c r="E103" s="16" t="str">
        <f>'POE Results'!BW20</f>
        <v>Take stairs</v>
      </c>
      <c r="F103" s="16" t="str">
        <f>'POE Results'!BX20</f>
        <v>Physical Activity</v>
      </c>
      <c r="G103" s="15"/>
      <c r="H103" s="14"/>
      <c r="I103" s="14"/>
      <c r="J103" s="14"/>
      <c r="K103" s="60"/>
    </row>
    <row r="104" spans="2:13" x14ac:dyDescent="0.25">
      <c r="B104" s="6" t="str">
        <f>'POE Results'!BT21</f>
        <v>&gt;3 times a week</v>
      </c>
      <c r="C104" s="64" t="e">
        <f>'POE Results'!BU21/$C$4</f>
        <v>#DIV/0!</v>
      </c>
      <c r="D104" s="64" t="e">
        <f>'POE Results'!BV21/$C$4</f>
        <v>#DIV/0!</v>
      </c>
      <c r="E104" s="64" t="e">
        <f>'POE Results'!BW21/$C$4</f>
        <v>#DIV/0!</v>
      </c>
      <c r="F104" s="64" t="e">
        <f>'POE Results'!BX21/$C$4</f>
        <v>#DIV/0!</v>
      </c>
      <c r="G104" s="15"/>
      <c r="H104" s="14"/>
      <c r="I104" s="14"/>
      <c r="J104" s="14"/>
      <c r="K104" s="60"/>
    </row>
    <row r="105" spans="2:13" x14ac:dyDescent="0.25">
      <c r="B105" s="6" t="str">
        <f>'POE Results'!BT22</f>
        <v>1-3 times a week</v>
      </c>
      <c r="C105" s="64" t="e">
        <f>'POE Results'!BU22/$C$4</f>
        <v>#DIV/0!</v>
      </c>
      <c r="D105" s="64" t="e">
        <f>'POE Results'!BV22/$C$4</f>
        <v>#DIV/0!</v>
      </c>
      <c r="E105" s="64" t="e">
        <f>'POE Results'!BW22/$C$4</f>
        <v>#DIV/0!</v>
      </c>
      <c r="F105" s="64" t="e">
        <f>'POE Results'!BX22/$C$4</f>
        <v>#DIV/0!</v>
      </c>
      <c r="G105" s="14"/>
      <c r="H105" s="14"/>
      <c r="I105" s="14"/>
      <c r="J105" s="14"/>
      <c r="K105" s="60"/>
    </row>
    <row r="106" spans="2:13" x14ac:dyDescent="0.25">
      <c r="B106" s="6" t="str">
        <f>'POE Results'!BT23</f>
        <v>Less than once a week</v>
      </c>
      <c r="C106" s="64" t="e">
        <f>'POE Results'!BU23/$C$4</f>
        <v>#DIV/0!</v>
      </c>
      <c r="D106" s="64" t="e">
        <f>'POE Results'!BV23/$C$4</f>
        <v>#DIV/0!</v>
      </c>
      <c r="E106" s="64" t="e">
        <f>'POE Results'!BW23/$C$4</f>
        <v>#DIV/0!</v>
      </c>
      <c r="F106" s="64" t="e">
        <f>'POE Results'!BX23/$C$4</f>
        <v>#DIV/0!</v>
      </c>
      <c r="G106" s="66"/>
      <c r="H106" s="14"/>
      <c r="I106" s="14"/>
      <c r="J106" s="14"/>
      <c r="K106" s="60"/>
    </row>
    <row r="107" spans="2:13" x14ac:dyDescent="0.25">
      <c r="B107" s="6" t="str">
        <f>'POE Results'!BT24</f>
        <v>Never</v>
      </c>
      <c r="C107" s="64" t="e">
        <f>'POE Results'!BU24/$C$4</f>
        <v>#DIV/0!</v>
      </c>
      <c r="D107" s="64" t="e">
        <f>'POE Results'!BV24/$C$4</f>
        <v>#DIV/0!</v>
      </c>
      <c r="E107" s="64" t="e">
        <f>'POE Results'!BW24/$C$4</f>
        <v>#DIV/0!</v>
      </c>
      <c r="F107" s="64" t="e">
        <f>'POE Results'!BX24/$C$4</f>
        <v>#DIV/0!</v>
      </c>
      <c r="G107" s="15"/>
      <c r="H107" s="14"/>
      <c r="I107" s="14"/>
      <c r="J107" s="14"/>
      <c r="K107" s="60"/>
    </row>
    <row r="108" spans="2:13" x14ac:dyDescent="0.25">
      <c r="B108" s="14"/>
      <c r="C108" s="15"/>
      <c r="D108" s="15"/>
      <c r="E108" s="15"/>
      <c r="F108" s="15"/>
      <c r="G108" s="15"/>
      <c r="H108" s="14"/>
      <c r="I108" s="14"/>
      <c r="J108" s="14"/>
      <c r="K108" s="60"/>
    </row>
    <row r="109" spans="2:13" ht="30" x14ac:dyDescent="0.25">
      <c r="B109" s="14" t="s">
        <v>153</v>
      </c>
      <c r="C109" s="68" t="str">
        <f>'POE Results'!BZ20</f>
        <v>At least once a day</v>
      </c>
      <c r="D109" s="69">
        <f>'POE Results'!CA20</f>
        <v>0</v>
      </c>
      <c r="E109" s="68" t="e">
        <f>'POE Results'!CA20/$C$4</f>
        <v>#DIV/0!</v>
      </c>
      <c r="F109" s="15"/>
      <c r="G109" s="15"/>
      <c r="H109" s="14"/>
      <c r="I109" s="14"/>
      <c r="J109" s="14"/>
      <c r="K109" s="60"/>
    </row>
    <row r="110" spans="2:13" ht="30" x14ac:dyDescent="0.25">
      <c r="B110" s="14"/>
      <c r="C110" s="68" t="str">
        <f>'POE Results'!BZ21</f>
        <v>At least once a week</v>
      </c>
      <c r="D110" s="69">
        <f>'POE Results'!CA21</f>
        <v>0</v>
      </c>
      <c r="E110" s="68" t="e">
        <f>'POE Results'!CA21/$C$4</f>
        <v>#DIV/0!</v>
      </c>
      <c r="F110" s="15"/>
      <c r="G110" s="15"/>
      <c r="H110" s="14"/>
      <c r="I110" s="14"/>
      <c r="J110" s="14"/>
      <c r="K110" s="60"/>
    </row>
    <row r="111" spans="2:13" x14ac:dyDescent="0.25">
      <c r="B111" s="14"/>
      <c r="C111" s="68" t="str">
        <f>'POE Results'!BZ22</f>
        <v>Never</v>
      </c>
      <c r="D111" s="69">
        <f>'POE Results'!CA22</f>
        <v>0</v>
      </c>
      <c r="E111" s="68" t="e">
        <f>'POE Results'!CA22/$C$4</f>
        <v>#DIV/0!</v>
      </c>
      <c r="F111" s="15"/>
      <c r="G111" s="15"/>
      <c r="H111" s="14"/>
      <c r="I111" s="14"/>
      <c r="J111" s="14"/>
      <c r="K111" s="60"/>
    </row>
    <row r="112" spans="2:13" x14ac:dyDescent="0.25">
      <c r="B112" s="60"/>
      <c r="C112" s="67"/>
      <c r="D112" s="26"/>
      <c r="E112" s="26"/>
      <c r="F112" s="26"/>
      <c r="G112" s="26"/>
      <c r="H112" s="51"/>
      <c r="I112" s="51"/>
      <c r="J112" s="51"/>
      <c r="K112" s="60"/>
    </row>
    <row r="113" spans="2:11" x14ac:dyDescent="0.25">
      <c r="B113" s="14" t="s">
        <v>154</v>
      </c>
      <c r="C113" s="68" t="str">
        <f>'POE Results'!CC20</f>
        <v>Very Well</v>
      </c>
      <c r="D113" s="69">
        <f>'POE Results'!CD20</f>
        <v>0</v>
      </c>
      <c r="E113" s="68" t="e">
        <f>D113/$C$4</f>
        <v>#DIV/0!</v>
      </c>
      <c r="F113" s="15"/>
      <c r="G113" s="15"/>
      <c r="H113" s="14"/>
      <c r="I113" s="14"/>
      <c r="J113" s="14"/>
      <c r="K113" s="60"/>
    </row>
    <row r="114" spans="2:11" x14ac:dyDescent="0.25">
      <c r="B114" s="14"/>
      <c r="C114" s="68" t="str">
        <f>'POE Results'!CC21</f>
        <v>Quite Well</v>
      </c>
      <c r="D114" s="69">
        <f>'POE Results'!CD21</f>
        <v>0</v>
      </c>
      <c r="E114" s="68" t="e">
        <f t="shared" ref="E114:E116" si="7">D114/$C$4</f>
        <v>#DIV/0!</v>
      </c>
      <c r="F114" s="15"/>
      <c r="G114" s="15"/>
      <c r="H114" s="14"/>
      <c r="I114" s="14"/>
      <c r="J114" s="14"/>
      <c r="K114" s="60"/>
    </row>
    <row r="115" spans="2:11" x14ac:dyDescent="0.25">
      <c r="B115" s="14"/>
      <c r="C115" s="68" t="str">
        <f>'POE Results'!CC22</f>
        <v>Not Well</v>
      </c>
      <c r="D115" s="69">
        <f>'POE Results'!CD22</f>
        <v>0</v>
      </c>
      <c r="E115" s="68" t="e">
        <f t="shared" si="7"/>
        <v>#DIV/0!</v>
      </c>
      <c r="F115" s="15"/>
      <c r="G115" s="15"/>
      <c r="H115" s="14"/>
      <c r="I115" s="14"/>
      <c r="J115" s="14"/>
      <c r="K115" s="60"/>
    </row>
    <row r="116" spans="2:11" x14ac:dyDescent="0.25">
      <c r="B116" s="60"/>
      <c r="C116" s="68" t="str">
        <f>'POE Results'!CC23</f>
        <v>Cannot Cope</v>
      </c>
      <c r="D116" s="69">
        <f>'POE Results'!CD23</f>
        <v>0</v>
      </c>
      <c r="E116" s="68" t="e">
        <f t="shared" si="7"/>
        <v>#DIV/0!</v>
      </c>
      <c r="F116" s="26"/>
      <c r="G116" s="26"/>
      <c r="H116" s="51"/>
      <c r="I116" s="51"/>
      <c r="J116" s="51"/>
      <c r="K116" s="60"/>
    </row>
    <row r="117" spans="2:11" x14ac:dyDescent="0.25">
      <c r="B117" s="14"/>
      <c r="C117" s="15"/>
      <c r="D117" s="15"/>
      <c r="E117" s="15"/>
      <c r="F117" s="15"/>
      <c r="G117" s="15"/>
      <c r="H117" s="14"/>
      <c r="I117" s="14"/>
      <c r="J117" s="14"/>
      <c r="K117" s="60"/>
    </row>
    <row r="118" spans="2:11" ht="45" x14ac:dyDescent="0.25">
      <c r="B118" s="26" t="s">
        <v>155</v>
      </c>
      <c r="C118" s="15" t="str">
        <f>'POE Results'!CF20</f>
        <v>Very satisfied</v>
      </c>
      <c r="D118" s="70">
        <f>'POE Results'!CG20</f>
        <v>0</v>
      </c>
      <c r="E118" s="68" t="e">
        <f>D118/$C$4</f>
        <v>#DIV/0!</v>
      </c>
      <c r="F118" s="15"/>
      <c r="G118" s="15"/>
    </row>
    <row r="119" spans="2:11" x14ac:dyDescent="0.25">
      <c r="B119" s="14"/>
      <c r="C119" s="68" t="str">
        <f>'POE Results'!CF21</f>
        <v>Satisfied</v>
      </c>
      <c r="D119" s="69">
        <f>'POE Results'!CG21</f>
        <v>0</v>
      </c>
      <c r="E119" s="68" t="e">
        <f t="shared" ref="E119:E123" si="8">D119/$C$4</f>
        <v>#DIV/0!</v>
      </c>
      <c r="F119" s="15"/>
      <c r="G119" s="15"/>
    </row>
    <row r="120" spans="2:11" x14ac:dyDescent="0.25">
      <c r="B120" s="14"/>
      <c r="C120" s="68" t="str">
        <f>'POE Results'!CF22</f>
        <v>Neutral</v>
      </c>
      <c r="D120" s="69">
        <f>'POE Results'!CG22</f>
        <v>0</v>
      </c>
      <c r="E120" s="68" t="e">
        <f t="shared" si="8"/>
        <v>#DIV/0!</v>
      </c>
      <c r="F120" s="15"/>
      <c r="G120" s="15"/>
    </row>
    <row r="121" spans="2:11" x14ac:dyDescent="0.25">
      <c r="B121" s="14"/>
      <c r="C121" s="68" t="str">
        <f>'POE Results'!CF23</f>
        <v>Not satisfied</v>
      </c>
      <c r="D121" s="69">
        <f>'POE Results'!CG23</f>
        <v>0</v>
      </c>
      <c r="E121" s="68" t="e">
        <f t="shared" si="8"/>
        <v>#DIV/0!</v>
      </c>
      <c r="F121" s="15"/>
      <c r="G121" s="15"/>
    </row>
    <row r="122" spans="2:11" ht="30" x14ac:dyDescent="0.25">
      <c r="B122" s="14"/>
      <c r="C122" s="68" t="str">
        <f>'POE Results'!CF24</f>
        <v>Extremely not satisfied</v>
      </c>
      <c r="D122" s="69">
        <f>'POE Results'!CG24</f>
        <v>0</v>
      </c>
      <c r="E122" s="68" t="e">
        <f t="shared" si="8"/>
        <v>#DIV/0!</v>
      </c>
      <c r="F122" s="15"/>
      <c r="G122" s="15"/>
    </row>
    <row r="123" spans="2:11" ht="45" x14ac:dyDescent="0.25">
      <c r="B123" s="2"/>
      <c r="C123" s="68" t="str">
        <f>'POE Results'!CF25</f>
        <v>I am not aware of the health activities</v>
      </c>
      <c r="D123" s="69">
        <f>'POE Results'!CG25</f>
        <v>0</v>
      </c>
      <c r="E123" s="68" t="e">
        <f t="shared" si="8"/>
        <v>#DIV/0!</v>
      </c>
    </row>
    <row r="124" spans="2:11" x14ac:dyDescent="0.25">
      <c r="B124" s="2"/>
    </row>
    <row r="125" spans="2:11" x14ac:dyDescent="0.25">
      <c r="B125" s="2"/>
    </row>
    <row r="126" spans="2:11" x14ac:dyDescent="0.25">
      <c r="B126" s="2"/>
    </row>
    <row r="127" spans="2:11" x14ac:dyDescent="0.25">
      <c r="B127" s="12" t="s">
        <v>156</v>
      </c>
    </row>
    <row r="128" spans="2:11" s="73" customFormat="1" x14ac:dyDescent="0.25">
      <c r="B128" s="71"/>
      <c r="C128" s="72"/>
      <c r="D128" s="72"/>
      <c r="E128" s="72"/>
      <c r="F128" s="72"/>
      <c r="G128" s="72"/>
      <c r="H128" s="72"/>
      <c r="I128" s="72"/>
      <c r="J128" s="72"/>
    </row>
    <row r="129" spans="1:13" s="74" customFormat="1" ht="60" x14ac:dyDescent="0.25">
      <c r="A129" s="73"/>
      <c r="B129" s="80"/>
      <c r="C129" s="81" t="str">
        <f>'POE Results'!CJ20</f>
        <v>At my work, I feel bursting with energy</v>
      </c>
      <c r="D129" s="81" t="str">
        <f>'POE Results'!CK20</f>
        <v>At my job, I feel strong and vigorous</v>
      </c>
      <c r="E129" s="81" t="str">
        <f>'POE Results'!CL20</f>
        <v>I am enthusiatic about my job</v>
      </c>
      <c r="F129" s="81" t="str">
        <f>'POE Results'!CM20</f>
        <v>My job inspires me</v>
      </c>
      <c r="G129" s="81" t="str">
        <f>'POE Results'!CN20</f>
        <v>When I get up in the morning, I feel like going to work</v>
      </c>
      <c r="H129" s="81" t="str">
        <f>'POE Results'!CO20</f>
        <v>I feel happy when I am working intensely</v>
      </c>
      <c r="I129" s="81" t="str">
        <f>'POE Results'!CP20</f>
        <v>I am proud of the work I do</v>
      </c>
      <c r="J129" s="81" t="str">
        <f>'POE Results'!CQ20</f>
        <v>I am immersed in my work</v>
      </c>
      <c r="K129" s="81" t="str">
        <f>'POE Results'!CR20</f>
        <v>I get carried away when I'm working</v>
      </c>
      <c r="M129" s="73"/>
    </row>
    <row r="130" spans="1:13" s="73" customFormat="1" x14ac:dyDescent="0.25">
      <c r="B130" s="80" t="str">
        <f>'POE Results'!CI21</f>
        <v>Never</v>
      </c>
      <c r="C130" s="82" t="e">
        <f>'POE Results'!CJ21/$C$4</f>
        <v>#DIV/0!</v>
      </c>
      <c r="D130" s="82" t="e">
        <f>'POE Results'!CK21/$C$4</f>
        <v>#DIV/0!</v>
      </c>
      <c r="E130" s="82" t="e">
        <f>'POE Results'!CL21/$C$4</f>
        <v>#DIV/0!</v>
      </c>
      <c r="F130" s="82" t="e">
        <f>'POE Results'!CM21/$C$4</f>
        <v>#DIV/0!</v>
      </c>
      <c r="G130" s="82" t="e">
        <f>'POE Results'!CN21/$C$4</f>
        <v>#DIV/0!</v>
      </c>
      <c r="H130" s="82" t="e">
        <f>'POE Results'!CO21/$C$4</f>
        <v>#DIV/0!</v>
      </c>
      <c r="I130" s="82" t="e">
        <f>'POE Results'!CP21/$C$4</f>
        <v>#DIV/0!</v>
      </c>
      <c r="J130" s="82" t="e">
        <f>'POE Results'!CQ21/$C$4</f>
        <v>#DIV/0!</v>
      </c>
      <c r="K130" s="82" t="e">
        <f>'POE Results'!CR21/$C$4</f>
        <v>#DIV/0!</v>
      </c>
    </row>
    <row r="131" spans="1:13" s="73" customFormat="1" x14ac:dyDescent="0.25">
      <c r="B131" s="80" t="str">
        <f>'POE Results'!CI22</f>
        <v>Almost never</v>
      </c>
      <c r="C131" s="82" t="e">
        <f>'POE Results'!CJ22/$C$4</f>
        <v>#DIV/0!</v>
      </c>
      <c r="D131" s="82" t="e">
        <f>'POE Results'!CK22/$C$4</f>
        <v>#DIV/0!</v>
      </c>
      <c r="E131" s="82" t="e">
        <f>'POE Results'!CL22/$C$4</f>
        <v>#DIV/0!</v>
      </c>
      <c r="F131" s="82" t="e">
        <f>'POE Results'!CM22/$C$4</f>
        <v>#DIV/0!</v>
      </c>
      <c r="G131" s="82" t="e">
        <f>'POE Results'!CN22/$C$4</f>
        <v>#DIV/0!</v>
      </c>
      <c r="H131" s="82" t="e">
        <f>'POE Results'!CO22/$C$4</f>
        <v>#DIV/0!</v>
      </c>
      <c r="I131" s="82" t="e">
        <f>'POE Results'!CP22/$C$4</f>
        <v>#DIV/0!</v>
      </c>
      <c r="J131" s="82" t="e">
        <f>'POE Results'!CQ22/$C$4</f>
        <v>#DIV/0!</v>
      </c>
      <c r="K131" s="82" t="e">
        <f>'POE Results'!CR22/$C$4</f>
        <v>#DIV/0!</v>
      </c>
    </row>
    <row r="132" spans="1:13" s="73" customFormat="1" x14ac:dyDescent="0.25">
      <c r="B132" s="80" t="str">
        <f>'POE Results'!CI23</f>
        <v>Rarely</v>
      </c>
      <c r="C132" s="82" t="e">
        <f>'POE Results'!CJ23/$C$4</f>
        <v>#DIV/0!</v>
      </c>
      <c r="D132" s="82" t="e">
        <f>'POE Results'!CK23/$C$4</f>
        <v>#DIV/0!</v>
      </c>
      <c r="E132" s="82" t="e">
        <f>'POE Results'!CL23/$C$4</f>
        <v>#DIV/0!</v>
      </c>
      <c r="F132" s="82" t="e">
        <f>'POE Results'!CM23/$C$4</f>
        <v>#DIV/0!</v>
      </c>
      <c r="G132" s="82" t="e">
        <f>'POE Results'!CN23/$C$4</f>
        <v>#DIV/0!</v>
      </c>
      <c r="H132" s="82" t="e">
        <f>'POE Results'!CO23/$C$4</f>
        <v>#DIV/0!</v>
      </c>
      <c r="I132" s="82" t="e">
        <f>'POE Results'!CP23/$C$4</f>
        <v>#DIV/0!</v>
      </c>
      <c r="J132" s="82" t="e">
        <f>'POE Results'!CQ23/$C$4</f>
        <v>#DIV/0!</v>
      </c>
      <c r="K132" s="82" t="e">
        <f>'POE Results'!CR23/$C$4</f>
        <v>#DIV/0!</v>
      </c>
    </row>
    <row r="133" spans="1:13" s="73" customFormat="1" x14ac:dyDescent="0.25">
      <c r="B133" s="80" t="str">
        <f>'POE Results'!CI24</f>
        <v>Sometimes</v>
      </c>
      <c r="C133" s="82" t="e">
        <f>'POE Results'!CJ24/$C$4</f>
        <v>#DIV/0!</v>
      </c>
      <c r="D133" s="82" t="e">
        <f>'POE Results'!CK24/$C$4</f>
        <v>#DIV/0!</v>
      </c>
      <c r="E133" s="82" t="e">
        <f>'POE Results'!CL24/$C$4</f>
        <v>#DIV/0!</v>
      </c>
      <c r="F133" s="82" t="e">
        <f>'POE Results'!CM24/$C$4</f>
        <v>#DIV/0!</v>
      </c>
      <c r="G133" s="82" t="e">
        <f>'POE Results'!CN24/$C$4</f>
        <v>#DIV/0!</v>
      </c>
      <c r="H133" s="82" t="e">
        <f>'POE Results'!CO24/$C$4</f>
        <v>#DIV/0!</v>
      </c>
      <c r="I133" s="82" t="e">
        <f>'POE Results'!CP24/$C$4</f>
        <v>#DIV/0!</v>
      </c>
      <c r="J133" s="82" t="e">
        <f>'POE Results'!CQ24/$C$4</f>
        <v>#DIV/0!</v>
      </c>
      <c r="K133" s="82" t="e">
        <f>'POE Results'!CR24/$C$4</f>
        <v>#DIV/0!</v>
      </c>
    </row>
    <row r="134" spans="1:13" s="73" customFormat="1" x14ac:dyDescent="0.25">
      <c r="B134" s="80" t="str">
        <f>'POE Results'!CI25</f>
        <v>Often</v>
      </c>
      <c r="C134" s="82" t="e">
        <f>'POE Results'!CJ25/$C$4</f>
        <v>#DIV/0!</v>
      </c>
      <c r="D134" s="82" t="e">
        <f>'POE Results'!CK25/$C$4</f>
        <v>#DIV/0!</v>
      </c>
      <c r="E134" s="82" t="e">
        <f>'POE Results'!CL25/$C$4</f>
        <v>#DIV/0!</v>
      </c>
      <c r="F134" s="82" t="e">
        <f>'POE Results'!CM25/$C$4</f>
        <v>#DIV/0!</v>
      </c>
      <c r="G134" s="82" t="e">
        <f>'POE Results'!CN25/$C$4</f>
        <v>#DIV/0!</v>
      </c>
      <c r="H134" s="82" t="e">
        <f>'POE Results'!CO25/$C$4</f>
        <v>#DIV/0!</v>
      </c>
      <c r="I134" s="82" t="e">
        <f>'POE Results'!CP25/$C$4</f>
        <v>#DIV/0!</v>
      </c>
      <c r="J134" s="82" t="e">
        <f>'POE Results'!CQ25/$C$4</f>
        <v>#DIV/0!</v>
      </c>
      <c r="K134" s="82" t="e">
        <f>'POE Results'!CR25/$C$4</f>
        <v>#DIV/0!</v>
      </c>
    </row>
    <row r="135" spans="1:13" s="73" customFormat="1" x14ac:dyDescent="0.25">
      <c r="B135" s="80" t="str">
        <f>'POE Results'!CI26</f>
        <v>Very Often</v>
      </c>
      <c r="C135" s="82" t="e">
        <f>'POE Results'!CJ26/$C$4</f>
        <v>#DIV/0!</v>
      </c>
      <c r="D135" s="82" t="e">
        <f>'POE Results'!CK26/$C$4</f>
        <v>#DIV/0!</v>
      </c>
      <c r="E135" s="82" t="e">
        <f>'POE Results'!CL26/$C$4</f>
        <v>#DIV/0!</v>
      </c>
      <c r="F135" s="82" t="e">
        <f>'POE Results'!CM26/$C$4</f>
        <v>#DIV/0!</v>
      </c>
      <c r="G135" s="82" t="e">
        <f>'POE Results'!CN26/$C$4</f>
        <v>#DIV/0!</v>
      </c>
      <c r="H135" s="82" t="e">
        <f>'POE Results'!CO26/$C$4</f>
        <v>#DIV/0!</v>
      </c>
      <c r="I135" s="82" t="e">
        <f>'POE Results'!CP26/$C$4</f>
        <v>#DIV/0!</v>
      </c>
      <c r="J135" s="82" t="e">
        <f>'POE Results'!CQ26/$C$4</f>
        <v>#DIV/0!</v>
      </c>
      <c r="K135" s="82" t="e">
        <f>'POE Results'!CR26/$C$4</f>
        <v>#DIV/0!</v>
      </c>
    </row>
    <row r="136" spans="1:13" s="73" customFormat="1" x14ac:dyDescent="0.25">
      <c r="B136" s="80" t="str">
        <f>'POE Results'!CI27</f>
        <v>Always</v>
      </c>
      <c r="C136" s="82" t="e">
        <f>'POE Results'!CJ27/$C$4</f>
        <v>#DIV/0!</v>
      </c>
      <c r="D136" s="82" t="e">
        <f>'POE Results'!CK27/$C$4</f>
        <v>#DIV/0!</v>
      </c>
      <c r="E136" s="82" t="e">
        <f>'POE Results'!CL27/$C$4</f>
        <v>#DIV/0!</v>
      </c>
      <c r="F136" s="82" t="e">
        <f>'POE Results'!CM27/$C$4</f>
        <v>#DIV/0!</v>
      </c>
      <c r="G136" s="82" t="e">
        <f>'POE Results'!CN27/$C$4</f>
        <v>#DIV/0!</v>
      </c>
      <c r="H136" s="82" t="e">
        <f>'POE Results'!CO27/$C$4</f>
        <v>#DIV/0!</v>
      </c>
      <c r="I136" s="82" t="e">
        <f>'POE Results'!CP27/$C$4</f>
        <v>#DIV/0!</v>
      </c>
      <c r="J136" s="82" t="e">
        <f>'POE Results'!CQ27/$C$4</f>
        <v>#DIV/0!</v>
      </c>
      <c r="K136" s="82" t="e">
        <f>'POE Results'!CR27/$C$4</f>
        <v>#DIV/0!</v>
      </c>
    </row>
    <row r="137" spans="1:13" s="73" customFormat="1" x14ac:dyDescent="0.25">
      <c r="B137" s="71"/>
      <c r="C137" s="72"/>
      <c r="D137" s="72"/>
      <c r="E137" s="72"/>
      <c r="F137" s="72"/>
      <c r="G137" s="72"/>
      <c r="H137" s="72"/>
      <c r="I137" s="72"/>
      <c r="J137" s="72"/>
    </row>
    <row r="138" spans="1:13" s="73" customFormat="1" x14ac:dyDescent="0.25">
      <c r="B138" s="71"/>
      <c r="C138" s="72"/>
      <c r="D138" s="72"/>
      <c r="E138" s="72"/>
      <c r="F138" s="72"/>
      <c r="G138" s="72"/>
      <c r="H138" s="72"/>
      <c r="I138" s="72"/>
      <c r="J138" s="72"/>
    </row>
    <row r="139" spans="1:13" s="73" customFormat="1" x14ac:dyDescent="0.25">
      <c r="C139" s="67"/>
      <c r="D139" s="51"/>
      <c r="E139" s="51"/>
      <c r="F139" s="51"/>
      <c r="G139" s="51"/>
      <c r="H139" s="51"/>
      <c r="I139" s="51"/>
      <c r="J139" s="51"/>
    </row>
    <row r="140" spans="1:13" s="74" customFormat="1" x14ac:dyDescent="0.25">
      <c r="A140" s="73"/>
      <c r="B140" s="72"/>
      <c r="C140" s="76"/>
      <c r="D140" s="76"/>
      <c r="E140" s="76"/>
      <c r="F140" s="76"/>
      <c r="G140" s="76"/>
      <c r="H140" s="76"/>
      <c r="I140" s="76"/>
      <c r="J140" s="76"/>
      <c r="K140" s="73"/>
      <c r="L140" s="73"/>
    </row>
    <row r="141" spans="1:13" s="73" customFormat="1" x14ac:dyDescent="0.25">
      <c r="B141" s="71"/>
      <c r="C141" s="72"/>
      <c r="D141" s="72"/>
      <c r="E141" s="72"/>
      <c r="F141" s="72"/>
      <c r="G141" s="72"/>
      <c r="H141" s="72"/>
      <c r="I141" s="72"/>
      <c r="J141" s="72"/>
    </row>
    <row r="142" spans="1:13" s="73" customFormat="1" x14ac:dyDescent="0.25">
      <c r="B142" s="71"/>
      <c r="C142" s="72"/>
      <c r="D142" s="72"/>
      <c r="E142" s="72"/>
      <c r="F142" s="72"/>
      <c r="G142" s="72"/>
      <c r="H142" s="72"/>
      <c r="I142" s="72"/>
      <c r="J142" s="72"/>
    </row>
    <row r="143" spans="1:13" s="73" customFormat="1" x14ac:dyDescent="0.25">
      <c r="B143" s="71"/>
      <c r="C143" s="72"/>
      <c r="D143" s="72"/>
      <c r="E143" s="72"/>
      <c r="F143" s="72"/>
      <c r="G143" s="72"/>
      <c r="H143" s="72"/>
      <c r="I143" s="72"/>
      <c r="J143" s="72"/>
    </row>
    <row r="144" spans="1:13" s="73" customFormat="1" x14ac:dyDescent="0.25">
      <c r="B144" s="71"/>
      <c r="C144" s="72"/>
      <c r="D144" s="72"/>
      <c r="E144" s="72"/>
      <c r="F144" s="72"/>
      <c r="G144" s="72"/>
      <c r="H144" s="72"/>
      <c r="I144" s="72"/>
      <c r="J144" s="72"/>
    </row>
    <row r="145" spans="1:12" s="73" customFormat="1" x14ac:dyDescent="0.25">
      <c r="B145" s="71"/>
      <c r="C145" s="72"/>
      <c r="D145" s="72"/>
      <c r="E145" s="72"/>
      <c r="F145" s="72"/>
      <c r="G145" s="72"/>
      <c r="H145" s="72"/>
      <c r="I145" s="72"/>
      <c r="J145" s="72"/>
    </row>
    <row r="146" spans="1:12" s="73" customFormat="1" x14ac:dyDescent="0.25">
      <c r="B146" s="71"/>
      <c r="C146" s="72"/>
      <c r="D146" s="72"/>
      <c r="E146" s="72"/>
      <c r="F146" s="72"/>
      <c r="G146" s="72"/>
      <c r="H146" s="72"/>
      <c r="I146" s="72"/>
      <c r="J146" s="72"/>
    </row>
    <row r="147" spans="1:12" s="73" customFormat="1" x14ac:dyDescent="0.25">
      <c r="B147" s="71"/>
      <c r="C147" s="72"/>
      <c r="D147" s="72"/>
      <c r="E147" s="72"/>
      <c r="F147" s="72"/>
      <c r="G147" s="72"/>
      <c r="H147" s="72"/>
      <c r="I147" s="72"/>
      <c r="J147" s="72"/>
    </row>
    <row r="148" spans="1:12" s="73" customFormat="1" x14ac:dyDescent="0.25">
      <c r="B148" s="71"/>
      <c r="C148" s="72"/>
      <c r="D148" s="72"/>
      <c r="E148" s="72"/>
      <c r="F148" s="72"/>
      <c r="G148" s="72"/>
      <c r="H148" s="72"/>
      <c r="I148" s="72"/>
      <c r="J148" s="72"/>
    </row>
    <row r="149" spans="1:12" s="73" customFormat="1" x14ac:dyDescent="0.25">
      <c r="B149" s="71"/>
      <c r="C149" s="72"/>
      <c r="D149" s="72"/>
      <c r="E149" s="72"/>
      <c r="F149" s="72"/>
      <c r="G149" s="72"/>
      <c r="H149" s="72"/>
      <c r="I149" s="72"/>
      <c r="J149" s="72"/>
    </row>
    <row r="150" spans="1:12" s="73" customFormat="1" x14ac:dyDescent="0.25">
      <c r="B150" s="71"/>
      <c r="C150" s="72"/>
      <c r="D150" s="72"/>
      <c r="E150" s="72"/>
      <c r="F150" s="72"/>
      <c r="G150" s="72"/>
      <c r="H150" s="72"/>
      <c r="I150" s="72"/>
      <c r="J150" s="72"/>
    </row>
    <row r="151" spans="1:12" s="73" customFormat="1" x14ac:dyDescent="0.25">
      <c r="B151" s="71"/>
      <c r="C151" s="72"/>
      <c r="D151" s="72"/>
      <c r="E151" s="72"/>
      <c r="F151" s="72"/>
      <c r="G151" s="72"/>
      <c r="H151" s="72"/>
      <c r="I151" s="72"/>
      <c r="J151" s="72"/>
    </row>
    <row r="152" spans="1:12" s="73" customFormat="1" x14ac:dyDescent="0.25">
      <c r="B152" s="71"/>
      <c r="C152" s="72"/>
      <c r="D152" s="72"/>
      <c r="E152" s="72"/>
      <c r="F152" s="72"/>
      <c r="G152" s="72"/>
      <c r="H152" s="72"/>
      <c r="I152" s="72"/>
      <c r="J152" s="72"/>
    </row>
    <row r="153" spans="1:12" s="73" customFormat="1" x14ac:dyDescent="0.25">
      <c r="B153" s="71"/>
      <c r="C153" s="72"/>
      <c r="D153" s="72"/>
      <c r="E153" s="72"/>
      <c r="F153" s="72"/>
      <c r="G153" s="72"/>
      <c r="H153" s="72"/>
      <c r="I153" s="72"/>
      <c r="J153" s="72"/>
    </row>
    <row r="154" spans="1:12" s="73" customFormat="1" x14ac:dyDescent="0.25">
      <c r="B154" s="71"/>
      <c r="C154" s="72"/>
      <c r="D154" s="72"/>
      <c r="E154" s="72"/>
      <c r="F154" s="72"/>
      <c r="G154" s="72"/>
      <c r="H154" s="72"/>
      <c r="I154" s="72"/>
      <c r="J154" s="72"/>
    </row>
    <row r="155" spans="1:12" s="73" customFormat="1" x14ac:dyDescent="0.25">
      <c r="B155" s="71"/>
      <c r="C155" s="72"/>
      <c r="D155" s="72"/>
      <c r="E155" s="72"/>
      <c r="F155" s="72"/>
      <c r="G155" s="72"/>
      <c r="H155" s="72"/>
      <c r="I155" s="72"/>
      <c r="J155" s="72"/>
    </row>
    <row r="156" spans="1:12" s="73" customFormat="1" x14ac:dyDescent="0.25">
      <c r="A156" s="74"/>
      <c r="B156" s="74"/>
      <c r="C156" s="51"/>
      <c r="D156" s="51"/>
      <c r="E156" s="51"/>
      <c r="F156" s="51"/>
      <c r="G156" s="51"/>
      <c r="H156" s="51"/>
      <c r="I156" s="51"/>
      <c r="J156" s="51"/>
      <c r="K156" s="74"/>
      <c r="L156" s="74"/>
    </row>
    <row r="157" spans="1:12" s="73" customFormat="1" x14ac:dyDescent="0.25">
      <c r="C157" s="75"/>
      <c r="D157" s="75"/>
      <c r="E157" s="75"/>
      <c r="F157" s="75"/>
      <c r="G157" s="72"/>
      <c r="H157" s="72"/>
      <c r="I157" s="72"/>
      <c r="J157" s="72"/>
    </row>
    <row r="158" spans="1:12" s="73" customFormat="1" x14ac:dyDescent="0.25">
      <c r="C158" s="75"/>
      <c r="D158" s="75"/>
      <c r="E158" s="75"/>
      <c r="F158" s="75"/>
      <c r="G158" s="72"/>
      <c r="H158" s="72"/>
      <c r="I158" s="72"/>
      <c r="J158" s="72"/>
    </row>
    <row r="159" spans="1:12" s="73" customFormat="1" x14ac:dyDescent="0.25">
      <c r="C159" s="75"/>
      <c r="D159" s="75"/>
      <c r="E159" s="75"/>
      <c r="F159" s="75"/>
      <c r="G159" s="72"/>
      <c r="H159" s="72"/>
      <c r="I159" s="72"/>
      <c r="J159" s="72"/>
    </row>
    <row r="160" spans="1:12" s="73" customFormat="1" x14ac:dyDescent="0.25">
      <c r="C160" s="75"/>
      <c r="D160" s="75"/>
      <c r="E160" s="75"/>
      <c r="F160" s="75"/>
      <c r="G160" s="72"/>
      <c r="H160" s="72"/>
      <c r="I160" s="72"/>
      <c r="J160" s="72"/>
    </row>
    <row r="161" spans="1:12" s="73" customFormat="1" x14ac:dyDescent="0.25">
      <c r="C161" s="75"/>
      <c r="D161" s="75"/>
      <c r="E161" s="75"/>
      <c r="F161" s="75"/>
      <c r="G161" s="72"/>
      <c r="H161" s="72"/>
      <c r="I161" s="72"/>
      <c r="J161" s="72"/>
    </row>
    <row r="162" spans="1:12" s="73" customFormat="1" x14ac:dyDescent="0.25">
      <c r="C162" s="75"/>
      <c r="D162" s="75"/>
      <c r="E162" s="75"/>
      <c r="F162" s="75"/>
      <c r="G162" s="72"/>
      <c r="H162" s="72"/>
      <c r="I162" s="72"/>
      <c r="J162" s="72"/>
    </row>
    <row r="163" spans="1:12" s="73" customFormat="1" x14ac:dyDescent="0.25">
      <c r="C163" s="75"/>
      <c r="D163" s="75"/>
      <c r="E163" s="75"/>
      <c r="F163" s="75"/>
      <c r="G163" s="72"/>
      <c r="H163" s="72"/>
      <c r="I163" s="72"/>
      <c r="J163" s="72"/>
    </row>
    <row r="164" spans="1:12" s="73" customFormat="1" x14ac:dyDescent="0.25">
      <c r="B164" s="71"/>
      <c r="C164" s="72"/>
      <c r="D164" s="72"/>
      <c r="E164" s="72"/>
      <c r="F164" s="72"/>
      <c r="G164" s="72"/>
      <c r="H164" s="72"/>
      <c r="I164" s="72"/>
      <c r="J164" s="72"/>
    </row>
    <row r="165" spans="1:12" s="73" customFormat="1" x14ac:dyDescent="0.25">
      <c r="B165" s="71"/>
      <c r="C165" s="72"/>
      <c r="D165" s="72"/>
      <c r="E165" s="72"/>
      <c r="F165" s="72"/>
      <c r="G165" s="72"/>
      <c r="H165" s="72"/>
      <c r="I165" s="72"/>
      <c r="J165" s="72"/>
    </row>
    <row r="166" spans="1:12" s="73" customFormat="1" x14ac:dyDescent="0.25">
      <c r="B166" s="71"/>
      <c r="C166" s="72"/>
      <c r="D166" s="72"/>
      <c r="E166" s="72"/>
      <c r="F166" s="72"/>
      <c r="G166" s="72"/>
      <c r="H166" s="72"/>
      <c r="I166" s="72"/>
      <c r="J166" s="72"/>
    </row>
    <row r="167" spans="1:12" s="73" customFormat="1" x14ac:dyDescent="0.25">
      <c r="A167" s="74"/>
      <c r="B167" s="74"/>
      <c r="C167" s="67"/>
      <c r="D167" s="51"/>
      <c r="E167" s="51"/>
      <c r="F167" s="51"/>
      <c r="G167" s="51"/>
      <c r="H167" s="51"/>
      <c r="I167" s="51"/>
      <c r="J167" s="51"/>
      <c r="K167" s="74"/>
      <c r="L167" s="74"/>
    </row>
    <row r="168" spans="1:12" s="73" customFormat="1" x14ac:dyDescent="0.25">
      <c r="B168" s="72"/>
      <c r="C168" s="75"/>
      <c r="D168" s="75"/>
      <c r="E168" s="75"/>
      <c r="F168" s="75"/>
      <c r="G168" s="75"/>
      <c r="H168" s="72"/>
      <c r="I168" s="72"/>
      <c r="J168" s="72"/>
    </row>
    <row r="169" spans="1:12" s="73" customFormat="1" x14ac:dyDescent="0.25">
      <c r="B169" s="71"/>
      <c r="C169" s="72"/>
      <c r="D169" s="72"/>
      <c r="E169" s="72"/>
      <c r="F169" s="72"/>
      <c r="G169" s="72"/>
      <c r="H169" s="72"/>
      <c r="I169" s="72"/>
      <c r="J169" s="72"/>
    </row>
    <row r="170" spans="1:12" s="73" customFormat="1" x14ac:dyDescent="0.25">
      <c r="B170" s="71"/>
      <c r="C170" s="72"/>
      <c r="D170" s="72"/>
      <c r="E170" s="72"/>
      <c r="F170" s="72"/>
      <c r="G170" s="72"/>
      <c r="H170" s="72"/>
      <c r="I170" s="72"/>
      <c r="J170" s="72"/>
    </row>
    <row r="171" spans="1:12" s="73" customFormat="1" x14ac:dyDescent="0.25">
      <c r="B171" s="71"/>
      <c r="C171" s="72"/>
      <c r="D171" s="72"/>
      <c r="E171" s="72"/>
      <c r="F171" s="72"/>
      <c r="G171" s="72"/>
      <c r="H171" s="72"/>
      <c r="I171" s="72"/>
      <c r="J171" s="72"/>
    </row>
    <row r="172" spans="1:12" s="73" customFormat="1" x14ac:dyDescent="0.25">
      <c r="B172" s="71"/>
      <c r="C172" s="72"/>
      <c r="D172" s="72"/>
      <c r="E172" s="72"/>
      <c r="F172" s="72"/>
      <c r="G172" s="72"/>
      <c r="H172" s="72"/>
      <c r="I172" s="72"/>
      <c r="J172" s="72"/>
    </row>
    <row r="173" spans="1:12" s="73" customFormat="1" x14ac:dyDescent="0.25">
      <c r="B173" s="71"/>
      <c r="C173" s="72"/>
      <c r="D173" s="72"/>
      <c r="E173" s="72"/>
      <c r="F173" s="72"/>
      <c r="G173" s="72"/>
      <c r="H173" s="72"/>
      <c r="I173" s="72"/>
      <c r="J173" s="72"/>
    </row>
    <row r="174" spans="1:12" s="73" customFormat="1" x14ac:dyDescent="0.25">
      <c r="B174" s="71"/>
      <c r="C174" s="72"/>
      <c r="D174" s="72"/>
      <c r="E174" s="72"/>
      <c r="F174" s="72"/>
      <c r="G174" s="72"/>
      <c r="H174" s="72"/>
      <c r="I174" s="72"/>
      <c r="J174" s="72"/>
    </row>
    <row r="175" spans="1:12" s="73" customFormat="1" x14ac:dyDescent="0.25">
      <c r="B175" s="71"/>
      <c r="C175" s="72"/>
      <c r="D175" s="72"/>
      <c r="E175" s="72"/>
      <c r="F175" s="72"/>
      <c r="G175" s="72"/>
      <c r="H175" s="72"/>
      <c r="I175" s="72"/>
      <c r="J175" s="72"/>
    </row>
    <row r="176" spans="1:12" s="73" customFormat="1" x14ac:dyDescent="0.25">
      <c r="B176" s="71"/>
      <c r="C176" s="72"/>
      <c r="D176" s="72"/>
      <c r="E176" s="72"/>
      <c r="F176" s="72"/>
      <c r="G176" s="72"/>
      <c r="H176" s="72"/>
      <c r="I176" s="72"/>
      <c r="J176" s="72"/>
    </row>
    <row r="177" spans="2:10" s="73" customFormat="1" x14ac:dyDescent="0.25">
      <c r="B177" s="71"/>
      <c r="C177" s="72"/>
      <c r="D177" s="72"/>
      <c r="E177" s="72"/>
      <c r="F177" s="72"/>
      <c r="G177" s="72"/>
      <c r="H177" s="72"/>
      <c r="I177" s="72"/>
      <c r="J177" s="72"/>
    </row>
    <row r="178" spans="2:10" s="73" customFormat="1" x14ac:dyDescent="0.25">
      <c r="B178" s="71"/>
      <c r="C178" s="72"/>
      <c r="D178" s="72"/>
      <c r="E178" s="72"/>
      <c r="F178" s="72"/>
      <c r="G178" s="72"/>
      <c r="H178" s="72"/>
      <c r="I178" s="72"/>
      <c r="J178" s="72"/>
    </row>
    <row r="179" spans="2:10" s="73" customFormat="1" x14ac:dyDescent="0.25">
      <c r="B179" s="71"/>
      <c r="C179" s="72"/>
      <c r="D179" s="72"/>
      <c r="E179" s="72"/>
      <c r="F179" s="72"/>
      <c r="G179" s="72"/>
      <c r="H179" s="72"/>
      <c r="I179" s="72"/>
      <c r="J179" s="72"/>
    </row>
    <row r="180" spans="2:10" s="73" customFormat="1" x14ac:dyDescent="0.25">
      <c r="C180" s="67"/>
      <c r="D180" s="51"/>
      <c r="E180" s="51"/>
      <c r="F180" s="51"/>
      <c r="G180" s="51"/>
      <c r="H180" s="51"/>
      <c r="I180" s="51"/>
      <c r="J180" s="51"/>
    </row>
    <row r="181" spans="2:10" s="73" customFormat="1" x14ac:dyDescent="0.25">
      <c r="B181" s="72"/>
      <c r="C181" s="75"/>
      <c r="D181" s="75"/>
      <c r="E181" s="75"/>
      <c r="F181" s="75"/>
      <c r="G181" s="75"/>
      <c r="H181" s="75"/>
      <c r="I181" s="75"/>
      <c r="J181" s="75"/>
    </row>
    <row r="182" spans="2:10" s="73" customFormat="1" x14ac:dyDescent="0.25">
      <c r="B182" s="71"/>
      <c r="C182" s="75"/>
      <c r="D182" s="75"/>
      <c r="E182" s="75"/>
      <c r="F182" s="75"/>
      <c r="G182" s="75"/>
      <c r="H182" s="75"/>
      <c r="I182" s="75"/>
      <c r="J182" s="75"/>
    </row>
    <row r="183" spans="2:10" s="73" customFormat="1" x14ac:dyDescent="0.25">
      <c r="B183" s="71"/>
      <c r="C183" s="72"/>
      <c r="D183" s="72"/>
      <c r="E183" s="72"/>
      <c r="F183" s="72"/>
      <c r="G183" s="72"/>
      <c r="H183" s="72"/>
      <c r="I183" s="72"/>
      <c r="J183" s="72"/>
    </row>
    <row r="184" spans="2:10" s="73" customFormat="1" x14ac:dyDescent="0.25">
      <c r="B184" s="71"/>
      <c r="C184" s="72"/>
      <c r="D184" s="72"/>
      <c r="E184" s="72"/>
      <c r="F184" s="72"/>
      <c r="G184" s="72"/>
      <c r="H184" s="72"/>
      <c r="I184" s="72"/>
      <c r="J184" s="72"/>
    </row>
    <row r="185" spans="2:10" s="73" customFormat="1" x14ac:dyDescent="0.25">
      <c r="B185" s="71"/>
      <c r="C185" s="72"/>
      <c r="D185" s="72"/>
      <c r="E185" s="72"/>
      <c r="F185" s="72"/>
      <c r="G185" s="72"/>
      <c r="H185" s="72"/>
      <c r="I185" s="72"/>
      <c r="J185" s="72"/>
    </row>
    <row r="186" spans="2:10" s="73" customFormat="1" x14ac:dyDescent="0.25">
      <c r="B186" s="71"/>
      <c r="C186" s="72"/>
      <c r="D186" s="72"/>
      <c r="E186" s="72"/>
      <c r="F186" s="72"/>
      <c r="G186" s="72"/>
      <c r="H186" s="72"/>
      <c r="I186" s="72"/>
      <c r="J186" s="72"/>
    </row>
    <row r="187" spans="2:10" s="73" customFormat="1" x14ac:dyDescent="0.25">
      <c r="B187" s="71"/>
      <c r="C187" s="72"/>
      <c r="D187" s="72"/>
      <c r="E187" s="72"/>
      <c r="F187" s="72"/>
      <c r="G187" s="72"/>
      <c r="H187" s="72"/>
      <c r="I187" s="72"/>
      <c r="J187" s="72"/>
    </row>
    <row r="188" spans="2:10" s="73" customFormat="1" x14ac:dyDescent="0.25">
      <c r="B188" s="71"/>
      <c r="C188" s="72"/>
      <c r="D188" s="72"/>
      <c r="E188" s="72"/>
      <c r="F188" s="72"/>
      <c r="G188" s="72"/>
      <c r="H188" s="72"/>
      <c r="I188" s="72"/>
      <c r="J188" s="72"/>
    </row>
    <row r="189" spans="2:10" s="73" customFormat="1" x14ac:dyDescent="0.25">
      <c r="B189" s="71"/>
      <c r="C189" s="72"/>
      <c r="D189" s="72"/>
      <c r="E189" s="72"/>
      <c r="F189" s="72"/>
      <c r="G189" s="72"/>
      <c r="H189" s="72"/>
      <c r="I189" s="72"/>
      <c r="J189" s="72"/>
    </row>
    <row r="190" spans="2:10" s="73" customFormat="1" x14ac:dyDescent="0.25">
      <c r="B190" s="71"/>
      <c r="C190" s="72"/>
      <c r="D190" s="72"/>
      <c r="E190" s="72"/>
      <c r="F190" s="72"/>
      <c r="G190" s="72"/>
      <c r="H190" s="72"/>
      <c r="I190" s="72"/>
      <c r="J190" s="72"/>
    </row>
    <row r="191" spans="2:10" s="73" customFormat="1" x14ac:dyDescent="0.25">
      <c r="B191" s="71"/>
      <c r="C191" s="72"/>
      <c r="D191" s="72"/>
      <c r="E191" s="72"/>
      <c r="F191" s="72"/>
      <c r="G191" s="72"/>
      <c r="H191" s="72"/>
      <c r="I191" s="72"/>
      <c r="J191" s="72"/>
    </row>
    <row r="192" spans="2:10" s="73" customFormat="1" x14ac:dyDescent="0.25">
      <c r="B192" s="71"/>
      <c r="C192" s="72"/>
      <c r="D192" s="72"/>
      <c r="E192" s="72"/>
      <c r="F192" s="72"/>
      <c r="G192" s="72"/>
      <c r="H192" s="72"/>
      <c r="I192" s="72"/>
      <c r="J192" s="72"/>
    </row>
    <row r="193" spans="2:13" s="73" customFormat="1" x14ac:dyDescent="0.25">
      <c r="B193" s="71"/>
      <c r="C193" s="72"/>
      <c r="D193" s="72"/>
      <c r="E193" s="72"/>
      <c r="F193" s="72"/>
      <c r="G193" s="72"/>
      <c r="H193" s="72"/>
      <c r="I193" s="72"/>
      <c r="J193" s="72"/>
    </row>
    <row r="194" spans="2:13" s="73" customFormat="1" x14ac:dyDescent="0.25">
      <c r="B194" s="71"/>
      <c r="C194" s="72"/>
      <c r="D194" s="72"/>
      <c r="E194" s="72"/>
      <c r="F194" s="72"/>
      <c r="G194" s="72"/>
      <c r="H194" s="72"/>
      <c r="I194" s="72"/>
      <c r="J194" s="72"/>
    </row>
    <row r="195" spans="2:13" s="73" customFormat="1" x14ac:dyDescent="0.25">
      <c r="B195" s="71"/>
      <c r="C195" s="72"/>
      <c r="D195" s="72"/>
      <c r="E195" s="72"/>
      <c r="F195" s="72"/>
      <c r="G195" s="72"/>
      <c r="H195" s="72"/>
      <c r="I195" s="72"/>
      <c r="J195" s="72"/>
    </row>
    <row r="196" spans="2:13" s="73" customFormat="1" x14ac:dyDescent="0.25">
      <c r="C196" s="25"/>
      <c r="D196" s="25"/>
      <c r="E196" s="72"/>
      <c r="F196" s="72"/>
      <c r="G196" s="72"/>
      <c r="H196" s="72"/>
      <c r="I196" s="72"/>
      <c r="J196" s="72"/>
    </row>
    <row r="197" spans="2:13" s="73" customFormat="1" x14ac:dyDescent="0.25">
      <c r="C197" s="75"/>
      <c r="D197" s="75"/>
      <c r="E197" s="72"/>
      <c r="F197" s="72"/>
      <c r="G197" s="72"/>
      <c r="H197" s="72"/>
      <c r="I197" s="72"/>
      <c r="J197" s="72"/>
    </row>
    <row r="198" spans="2:13" s="73" customFormat="1" x14ac:dyDescent="0.25">
      <c r="C198" s="75"/>
      <c r="D198" s="75"/>
      <c r="E198" s="72"/>
      <c r="F198" s="72"/>
      <c r="G198" s="72"/>
      <c r="H198" s="72"/>
      <c r="I198" s="72"/>
      <c r="J198" s="72"/>
    </row>
    <row r="199" spans="2:13" s="73" customFormat="1" x14ac:dyDescent="0.25">
      <c r="C199" s="75"/>
      <c r="D199" s="75"/>
      <c r="E199" s="72"/>
      <c r="F199" s="72"/>
      <c r="G199" s="72"/>
      <c r="H199" s="72"/>
      <c r="I199" s="72"/>
      <c r="J199" s="72"/>
    </row>
    <row r="200" spans="2:13" s="73" customFormat="1" x14ac:dyDescent="0.25">
      <c r="C200" s="75"/>
      <c r="D200" s="75"/>
      <c r="E200" s="72"/>
      <c r="F200" s="72"/>
      <c r="G200" s="72"/>
      <c r="H200" s="72"/>
      <c r="I200" s="72"/>
      <c r="J200" s="72"/>
    </row>
    <row r="201" spans="2:13" s="73" customFormat="1" x14ac:dyDescent="0.25">
      <c r="C201" s="75"/>
      <c r="D201" s="75"/>
      <c r="E201" s="72"/>
      <c r="F201" s="72"/>
      <c r="G201" s="72"/>
      <c r="H201" s="72"/>
      <c r="I201" s="72"/>
      <c r="J201" s="72"/>
    </row>
    <row r="202" spans="2:13" s="73" customFormat="1" x14ac:dyDescent="0.25">
      <c r="C202" s="75"/>
      <c r="D202" s="75"/>
      <c r="E202" s="72"/>
      <c r="F202" s="72"/>
      <c r="G202" s="72"/>
      <c r="H202" s="72"/>
      <c r="I202" s="72"/>
      <c r="J202" s="72"/>
    </row>
    <row r="203" spans="2:13" s="73" customFormat="1" x14ac:dyDescent="0.25">
      <c r="C203" s="75"/>
      <c r="D203" s="75"/>
      <c r="E203" s="72"/>
      <c r="F203" s="72"/>
      <c r="G203" s="72"/>
      <c r="H203" s="72"/>
      <c r="I203" s="72"/>
      <c r="J203" s="72"/>
    </row>
    <row r="204" spans="2:13" s="73" customFormat="1" x14ac:dyDescent="0.25">
      <c r="B204" s="71"/>
      <c r="C204" s="72"/>
      <c r="D204" s="72"/>
      <c r="E204" s="72"/>
      <c r="F204" s="72"/>
      <c r="G204" s="72"/>
      <c r="H204" s="72"/>
      <c r="I204" s="72"/>
      <c r="J204" s="72"/>
    </row>
    <row r="205" spans="2:13" s="73" customFormat="1" x14ac:dyDescent="0.25">
      <c r="B205" s="71"/>
      <c r="C205" s="72"/>
      <c r="D205" s="72"/>
      <c r="E205" s="72"/>
      <c r="F205" s="72"/>
      <c r="G205" s="72"/>
      <c r="H205" s="72"/>
      <c r="I205" s="72"/>
      <c r="J205" s="72"/>
    </row>
    <row r="206" spans="2:13" s="73" customFormat="1" x14ac:dyDescent="0.25">
      <c r="B206" s="71"/>
      <c r="C206" s="72"/>
      <c r="D206" s="72"/>
      <c r="E206" s="72"/>
      <c r="F206" s="72"/>
      <c r="G206" s="72"/>
      <c r="H206" s="72"/>
      <c r="I206" s="72"/>
      <c r="J206" s="72"/>
    </row>
    <row r="207" spans="2:13" s="73" customFormat="1" x14ac:dyDescent="0.25">
      <c r="B207" s="71"/>
      <c r="C207" s="72"/>
      <c r="D207" s="72"/>
      <c r="E207" s="72"/>
      <c r="F207" s="72"/>
      <c r="G207" s="72"/>
      <c r="H207" s="72"/>
      <c r="I207" s="72"/>
      <c r="J207" s="72"/>
    </row>
    <row r="208" spans="2:13" s="73" customFormat="1" x14ac:dyDescent="0.25">
      <c r="C208" s="25"/>
      <c r="D208" s="25"/>
      <c r="E208" s="25"/>
      <c r="F208" s="25"/>
      <c r="G208" s="72"/>
      <c r="H208" s="72"/>
      <c r="I208" s="72"/>
      <c r="J208" s="72"/>
      <c r="M208" s="77"/>
    </row>
    <row r="209" spans="2:14" s="73" customFormat="1" x14ac:dyDescent="0.25">
      <c r="B209" s="72"/>
      <c r="C209" s="75"/>
      <c r="D209" s="75"/>
      <c r="E209" s="75"/>
      <c r="F209" s="75"/>
      <c r="G209" s="72"/>
      <c r="H209" s="72"/>
      <c r="I209" s="72"/>
      <c r="J209" s="72"/>
      <c r="M209" s="75"/>
      <c r="N209" s="72"/>
    </row>
    <row r="210" spans="2:14" s="73" customFormat="1" x14ac:dyDescent="0.25">
      <c r="B210" s="71"/>
      <c r="C210" s="72"/>
      <c r="D210" s="72"/>
      <c r="E210" s="72"/>
      <c r="F210" s="72"/>
      <c r="G210" s="72"/>
      <c r="H210" s="72"/>
      <c r="I210" s="72"/>
      <c r="J210" s="72"/>
      <c r="M210" s="75"/>
    </row>
    <row r="211" spans="2:14" s="73" customFormat="1" x14ac:dyDescent="0.25">
      <c r="B211" s="71"/>
      <c r="C211" s="72"/>
      <c r="D211" s="72"/>
      <c r="E211" s="72"/>
      <c r="F211" s="72"/>
      <c r="G211" s="72"/>
      <c r="H211" s="72"/>
      <c r="I211" s="72"/>
      <c r="J211" s="72"/>
    </row>
    <row r="212" spans="2:14" s="73" customFormat="1" x14ac:dyDescent="0.25">
      <c r="B212" s="71"/>
      <c r="C212" s="72"/>
      <c r="D212" s="72"/>
      <c r="E212" s="72"/>
      <c r="F212" s="72"/>
      <c r="G212" s="72"/>
      <c r="H212" s="72"/>
      <c r="I212" s="72"/>
      <c r="J212" s="72"/>
    </row>
    <row r="213" spans="2:14" s="73" customFormat="1" x14ac:dyDescent="0.25">
      <c r="B213" s="71"/>
      <c r="C213" s="72"/>
      <c r="D213" s="72"/>
      <c r="E213" s="72"/>
      <c r="F213" s="72"/>
      <c r="G213" s="72"/>
      <c r="H213" s="72"/>
      <c r="I213" s="72"/>
      <c r="J213" s="72"/>
    </row>
    <row r="214" spans="2:14" s="73" customFormat="1" x14ac:dyDescent="0.25">
      <c r="B214" s="71"/>
      <c r="C214" s="72"/>
      <c r="D214" s="72"/>
      <c r="E214" s="72"/>
      <c r="F214" s="72"/>
      <c r="G214" s="72"/>
      <c r="H214" s="72"/>
      <c r="I214" s="72"/>
      <c r="J214" s="72"/>
    </row>
    <row r="215" spans="2:14" s="73" customFormat="1" x14ac:dyDescent="0.25">
      <c r="B215" s="71"/>
      <c r="C215" s="72"/>
      <c r="D215" s="72"/>
      <c r="E215" s="72"/>
      <c r="F215" s="72"/>
      <c r="G215" s="72"/>
      <c r="H215" s="72"/>
      <c r="I215" s="72"/>
      <c r="J215" s="72"/>
    </row>
    <row r="216" spans="2:14" s="73" customFormat="1" x14ac:dyDescent="0.25">
      <c r="B216" s="71"/>
      <c r="C216" s="72"/>
      <c r="D216" s="72"/>
      <c r="E216" s="72"/>
      <c r="F216" s="72"/>
      <c r="G216" s="72"/>
      <c r="H216" s="72"/>
      <c r="I216" s="72"/>
      <c r="J216" s="72"/>
    </row>
    <row r="217" spans="2:14" s="73" customFormat="1" x14ac:dyDescent="0.25">
      <c r="B217" s="71"/>
      <c r="C217" s="72"/>
      <c r="D217" s="72"/>
      <c r="E217" s="72"/>
      <c r="F217" s="72"/>
      <c r="G217" s="72"/>
      <c r="H217" s="72"/>
      <c r="I217" s="72"/>
      <c r="J217" s="72"/>
    </row>
    <row r="218" spans="2:14" s="73" customFormat="1" x14ac:dyDescent="0.25">
      <c r="B218" s="71"/>
      <c r="C218" s="72"/>
      <c r="D218" s="72"/>
      <c r="E218" s="72"/>
      <c r="F218" s="72"/>
      <c r="G218" s="72"/>
      <c r="H218" s="72"/>
      <c r="I218" s="72"/>
      <c r="J218" s="72"/>
    </row>
    <row r="219" spans="2:14" s="73" customFormat="1" x14ac:dyDescent="0.25">
      <c r="B219" s="71"/>
      <c r="C219" s="72"/>
      <c r="D219" s="72"/>
      <c r="E219" s="72"/>
      <c r="F219" s="72"/>
      <c r="G219" s="72"/>
      <c r="H219" s="72"/>
      <c r="I219" s="72"/>
      <c r="J219" s="72"/>
    </row>
    <row r="220" spans="2:14" s="73" customFormat="1" x14ac:dyDescent="0.25">
      <c r="B220" s="71"/>
      <c r="C220" s="72"/>
      <c r="D220" s="72"/>
      <c r="E220" s="72"/>
      <c r="F220" s="72"/>
      <c r="G220" s="72"/>
      <c r="H220" s="72"/>
      <c r="I220" s="72"/>
      <c r="J220" s="72"/>
    </row>
    <row r="221" spans="2:14" s="73" customFormat="1" x14ac:dyDescent="0.25">
      <c r="B221" s="71"/>
      <c r="C221" s="72"/>
      <c r="D221" s="72"/>
      <c r="E221" s="72"/>
      <c r="F221" s="72"/>
      <c r="G221" s="72"/>
      <c r="H221" s="72"/>
      <c r="I221" s="72"/>
      <c r="J221" s="72"/>
    </row>
    <row r="222" spans="2:14" s="73" customFormat="1" x14ac:dyDescent="0.25">
      <c r="C222" s="25"/>
      <c r="D222" s="25"/>
      <c r="E222" s="25"/>
      <c r="F222" s="72"/>
      <c r="G222" s="72"/>
      <c r="H222" s="72"/>
      <c r="I222" s="72"/>
      <c r="J222" s="72"/>
    </row>
    <row r="223" spans="2:14" s="73" customFormat="1" x14ac:dyDescent="0.25">
      <c r="C223" s="75"/>
      <c r="D223" s="75"/>
      <c r="E223" s="75"/>
      <c r="F223" s="72"/>
      <c r="G223" s="72"/>
      <c r="H223" s="72"/>
      <c r="I223" s="72"/>
      <c r="J223" s="72"/>
    </row>
    <row r="224" spans="2:14" s="73" customFormat="1" x14ac:dyDescent="0.25">
      <c r="C224" s="75"/>
      <c r="D224" s="75"/>
      <c r="E224" s="75"/>
      <c r="F224" s="72"/>
      <c r="G224" s="72"/>
      <c r="H224" s="72"/>
      <c r="I224" s="72"/>
      <c r="J224" s="72"/>
    </row>
    <row r="225" spans="2:12" s="73" customFormat="1" x14ac:dyDescent="0.25">
      <c r="C225" s="75"/>
      <c r="D225" s="75"/>
      <c r="E225" s="75"/>
      <c r="F225" s="72"/>
      <c r="G225" s="72"/>
      <c r="H225" s="72"/>
      <c r="I225" s="72"/>
      <c r="J225" s="72"/>
    </row>
    <row r="226" spans="2:12" s="73" customFormat="1" x14ac:dyDescent="0.25">
      <c r="C226" s="75"/>
      <c r="D226" s="75"/>
      <c r="E226" s="75"/>
      <c r="F226" s="72"/>
      <c r="G226" s="72"/>
      <c r="H226" s="72"/>
      <c r="I226" s="72"/>
      <c r="J226" s="72"/>
    </row>
    <row r="227" spans="2:12" s="73" customFormat="1" x14ac:dyDescent="0.25">
      <c r="C227" s="75"/>
      <c r="D227" s="75"/>
      <c r="E227" s="75"/>
      <c r="F227" s="72"/>
      <c r="G227" s="72"/>
      <c r="H227" s="72"/>
      <c r="I227" s="72"/>
      <c r="J227" s="72"/>
    </row>
    <row r="228" spans="2:12" s="73" customFormat="1" x14ac:dyDescent="0.25">
      <c r="C228" s="75"/>
      <c r="D228" s="75"/>
      <c r="E228" s="75"/>
      <c r="F228" s="72"/>
      <c r="G228" s="72"/>
      <c r="H228" s="72"/>
      <c r="I228" s="72"/>
      <c r="J228" s="72"/>
    </row>
    <row r="229" spans="2:12" s="73" customFormat="1" x14ac:dyDescent="0.25">
      <c r="C229" s="75"/>
      <c r="D229" s="75"/>
      <c r="E229" s="75"/>
      <c r="F229" s="72"/>
      <c r="G229" s="72"/>
      <c r="H229" s="72"/>
      <c r="I229" s="72"/>
      <c r="J229" s="72"/>
    </row>
    <row r="230" spans="2:12" s="73" customFormat="1" x14ac:dyDescent="0.25">
      <c r="B230" s="71"/>
      <c r="C230" s="72"/>
      <c r="D230" s="72"/>
      <c r="E230" s="72"/>
      <c r="F230" s="72"/>
      <c r="G230" s="72"/>
      <c r="H230" s="72"/>
      <c r="I230" s="72"/>
      <c r="J230" s="72"/>
    </row>
    <row r="231" spans="2:12" s="73" customFormat="1" x14ac:dyDescent="0.25">
      <c r="B231" s="71"/>
      <c r="C231" s="72"/>
      <c r="D231" s="72"/>
      <c r="E231" s="72"/>
      <c r="F231" s="72"/>
      <c r="G231" s="72"/>
      <c r="H231" s="72"/>
      <c r="I231" s="72"/>
      <c r="J231" s="72"/>
    </row>
    <row r="232" spans="2:12" s="73" customFormat="1" x14ac:dyDescent="0.25">
      <c r="B232" s="71"/>
      <c r="C232" s="72"/>
      <c r="D232" s="72"/>
      <c r="E232" s="72"/>
      <c r="F232" s="72"/>
      <c r="G232" s="72"/>
      <c r="H232" s="72"/>
      <c r="I232" s="72"/>
      <c r="J232" s="72"/>
    </row>
    <row r="233" spans="2:12" s="73" customFormat="1" x14ac:dyDescent="0.25">
      <c r="B233" s="71"/>
      <c r="C233" s="72"/>
      <c r="D233" s="72"/>
      <c r="E233" s="72"/>
      <c r="F233" s="72"/>
      <c r="G233" s="72"/>
      <c r="H233" s="72"/>
      <c r="I233" s="72"/>
      <c r="J233" s="72"/>
    </row>
    <row r="234" spans="2:12" s="73" customFormat="1" x14ac:dyDescent="0.25">
      <c r="B234" s="71"/>
      <c r="C234" s="72"/>
      <c r="D234" s="72"/>
      <c r="E234" s="72"/>
      <c r="F234" s="72"/>
      <c r="G234" s="72"/>
      <c r="H234" s="72"/>
      <c r="I234" s="72"/>
      <c r="J234" s="72"/>
    </row>
    <row r="235" spans="2:12" s="73" customFormat="1" x14ac:dyDescent="0.25">
      <c r="B235" s="78"/>
      <c r="C235" s="77"/>
      <c r="D235" s="77"/>
      <c r="E235" s="77"/>
      <c r="F235" s="77"/>
      <c r="G235" s="77"/>
      <c r="H235" s="77"/>
      <c r="I235" s="77"/>
      <c r="J235" s="77"/>
      <c r="K235" s="77"/>
      <c r="L235" s="77"/>
    </row>
    <row r="236" spans="2:12" s="73" customFormat="1" x14ac:dyDescent="0.25">
      <c r="B236" s="79"/>
      <c r="C236" s="75"/>
      <c r="D236" s="75"/>
      <c r="E236" s="75"/>
      <c r="F236" s="75"/>
      <c r="G236" s="75"/>
      <c r="H236" s="75"/>
      <c r="I236" s="75"/>
      <c r="J236" s="75"/>
      <c r="K236" s="75"/>
      <c r="L236" s="75"/>
    </row>
    <row r="237" spans="2:12" s="73" customFormat="1" x14ac:dyDescent="0.25">
      <c r="B237" s="79"/>
      <c r="C237" s="75"/>
      <c r="D237" s="75"/>
      <c r="E237" s="75"/>
      <c r="F237" s="75"/>
      <c r="G237" s="75"/>
      <c r="H237" s="75"/>
      <c r="I237" s="75"/>
      <c r="J237" s="75"/>
      <c r="K237" s="75"/>
      <c r="L237" s="75"/>
    </row>
    <row r="238" spans="2:12" s="73" customFormat="1" x14ac:dyDescent="0.25">
      <c r="C238" s="72"/>
      <c r="D238" s="72"/>
      <c r="E238" s="72"/>
      <c r="F238" s="72"/>
      <c r="G238" s="72"/>
      <c r="H238" s="72"/>
      <c r="I238" s="72"/>
      <c r="J238" s="72"/>
    </row>
    <row r="239" spans="2:12" s="73" customFormat="1" x14ac:dyDescent="0.25">
      <c r="C239" s="72"/>
      <c r="D239" s="72"/>
      <c r="E239" s="72"/>
      <c r="F239" s="72"/>
      <c r="G239" s="72"/>
      <c r="H239" s="72"/>
      <c r="I239" s="72"/>
      <c r="J239" s="72"/>
    </row>
    <row r="240" spans="2:12" s="73" customFormat="1" x14ac:dyDescent="0.25">
      <c r="C240" s="72"/>
      <c r="D240" s="72"/>
      <c r="E240" s="72"/>
      <c r="F240" s="72"/>
      <c r="G240" s="72"/>
      <c r="H240" s="72"/>
      <c r="I240" s="72"/>
      <c r="J240" s="72"/>
    </row>
    <row r="241" spans="3:10" s="73" customFormat="1" x14ac:dyDescent="0.25">
      <c r="C241" s="72"/>
      <c r="D241" s="72"/>
      <c r="E241" s="72"/>
      <c r="F241" s="72"/>
      <c r="G241" s="72"/>
      <c r="H241" s="72"/>
      <c r="I241" s="72"/>
      <c r="J241" s="72"/>
    </row>
    <row r="242" spans="3:10" s="73" customFormat="1" x14ac:dyDescent="0.25">
      <c r="C242" s="72"/>
      <c r="D242" s="72"/>
      <c r="E242" s="72"/>
      <c r="F242" s="72"/>
      <c r="G242" s="72"/>
      <c r="H242" s="72"/>
      <c r="I242" s="72"/>
      <c r="J242" s="72"/>
    </row>
    <row r="243" spans="3:10" s="73" customFormat="1" x14ac:dyDescent="0.25">
      <c r="C243" s="72"/>
      <c r="D243" s="72"/>
      <c r="E243" s="72"/>
      <c r="F243" s="72"/>
      <c r="G243" s="72"/>
      <c r="H243" s="72"/>
      <c r="I243" s="72"/>
      <c r="J243" s="72"/>
    </row>
    <row r="244" spans="3:10" s="73" customFormat="1" x14ac:dyDescent="0.25">
      <c r="C244" s="72"/>
      <c r="D244" s="72"/>
      <c r="E244" s="72"/>
      <c r="F244" s="72"/>
      <c r="G244" s="72"/>
      <c r="H244" s="72"/>
      <c r="I244" s="72"/>
      <c r="J244" s="72"/>
    </row>
    <row r="245" spans="3:10" s="73" customFormat="1" x14ac:dyDescent="0.25">
      <c r="C245" s="72"/>
      <c r="D245" s="72"/>
      <c r="E245" s="72"/>
      <c r="F245" s="72"/>
      <c r="G245" s="72"/>
      <c r="H245" s="72"/>
      <c r="I245" s="72"/>
      <c r="J245" s="72"/>
    </row>
    <row r="246" spans="3:10" s="73" customFormat="1" x14ac:dyDescent="0.25">
      <c r="C246" s="72"/>
      <c r="D246" s="72"/>
      <c r="E246" s="72"/>
      <c r="F246" s="72"/>
      <c r="G246" s="72"/>
      <c r="H246" s="72"/>
      <c r="I246" s="72"/>
      <c r="J246" s="72"/>
    </row>
    <row r="247" spans="3:10" s="73" customFormat="1" x14ac:dyDescent="0.25">
      <c r="C247" s="72"/>
      <c r="D247" s="72"/>
      <c r="E247" s="72"/>
      <c r="F247" s="72"/>
      <c r="G247" s="72"/>
      <c r="H247" s="72"/>
      <c r="I247" s="72"/>
      <c r="J247" s="72"/>
    </row>
    <row r="248" spans="3:10" s="73" customFormat="1" x14ac:dyDescent="0.25">
      <c r="C248" s="72"/>
      <c r="D248" s="72"/>
      <c r="E248" s="72"/>
      <c r="F248" s="72"/>
      <c r="G248" s="72"/>
      <c r="H248" s="72"/>
      <c r="I248" s="72"/>
      <c r="J248" s="72"/>
    </row>
    <row r="249" spans="3:10" s="73" customFormat="1" x14ac:dyDescent="0.25">
      <c r="C249" s="72"/>
      <c r="D249" s="72"/>
      <c r="E249" s="72"/>
      <c r="F249" s="72"/>
      <c r="G249" s="72"/>
      <c r="H249" s="72"/>
      <c r="I249" s="72"/>
      <c r="J249" s="72"/>
    </row>
    <row r="250" spans="3:10" s="73" customFormat="1" x14ac:dyDescent="0.25">
      <c r="C250" s="72"/>
      <c r="D250" s="72"/>
      <c r="E250" s="72"/>
      <c r="F250" s="72"/>
      <c r="G250" s="72"/>
      <c r="H250" s="72"/>
      <c r="I250" s="72"/>
      <c r="J250" s="72"/>
    </row>
    <row r="251" spans="3:10" s="73" customFormat="1" x14ac:dyDescent="0.25">
      <c r="C251" s="72"/>
      <c r="D251" s="72"/>
      <c r="E251" s="72"/>
      <c r="F251" s="72"/>
      <c r="G251" s="72"/>
      <c r="H251" s="72"/>
      <c r="I251" s="72"/>
      <c r="J251" s="72"/>
    </row>
    <row r="252" spans="3:10" s="73" customFormat="1" x14ac:dyDescent="0.25">
      <c r="C252" s="72"/>
      <c r="D252" s="72"/>
      <c r="E252" s="72"/>
      <c r="F252" s="72"/>
      <c r="G252" s="72"/>
      <c r="H252" s="72"/>
      <c r="I252" s="72"/>
      <c r="J252" s="72"/>
    </row>
    <row r="253" spans="3:10" s="73" customFormat="1" x14ac:dyDescent="0.25">
      <c r="C253" s="72"/>
      <c r="D253" s="72"/>
      <c r="E253" s="72"/>
      <c r="F253" s="72"/>
      <c r="G253" s="72"/>
      <c r="H253" s="72"/>
      <c r="I253" s="72"/>
      <c r="J253" s="72"/>
    </row>
    <row r="254" spans="3:10" s="73" customFormat="1" x14ac:dyDescent="0.25">
      <c r="C254" s="72"/>
      <c r="D254" s="72"/>
      <c r="E254" s="72"/>
      <c r="F254" s="72"/>
      <c r="G254" s="72"/>
      <c r="H254" s="72"/>
      <c r="I254" s="72"/>
      <c r="J254" s="72"/>
    </row>
    <row r="255" spans="3:10" s="73" customFormat="1" x14ac:dyDescent="0.25">
      <c r="C255" s="72"/>
      <c r="D255" s="72"/>
      <c r="E255" s="72"/>
      <c r="F255" s="72"/>
      <c r="G255" s="72"/>
      <c r="H255" s="72"/>
      <c r="I255" s="72"/>
      <c r="J255" s="72"/>
    </row>
    <row r="256" spans="3:10" s="73" customFormat="1" x14ac:dyDescent="0.25">
      <c r="C256" s="72"/>
      <c r="D256" s="72"/>
      <c r="E256" s="72"/>
      <c r="F256" s="72"/>
      <c r="G256" s="72"/>
      <c r="H256" s="72"/>
      <c r="I256" s="72"/>
      <c r="J256" s="72"/>
    </row>
  </sheetData>
  <sheetProtection algorithmName="SHA-512" hashValue="vsUt3znvWfR0e4ArQHuPdWMo1H4bY0eAHmMAhnqrPSUOgJFV2bl7HsV72OSTmfWD/9RbGQi6Pol7gYpqeIh/ag==" saltValue="Smdm8ldMgG3YFfmbeY+2CA==" spinCount="100000" sheet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POE Results</vt:lpstr>
      <vt:lpstr>POE Graphs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Jang Young LEE (BCA)</dc:creator>
  <cp:lastModifiedBy>Hui Han SOH (BCA)</cp:lastModifiedBy>
  <dcterms:created xsi:type="dcterms:W3CDTF">2017-10-09T03:57:35Z</dcterms:created>
  <dcterms:modified xsi:type="dcterms:W3CDTF">2018-10-09T01:26:33Z</dcterms:modified>
</cp:coreProperties>
</file>