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ca_huihan\Desktop\GBPD\BCA-HPB GM HW 2018\GM HW Scoresheet\Acutal Criteria\Final (1 Oct 18)\"/>
    </mc:Choice>
  </mc:AlternateContent>
  <bookViews>
    <workbookView xWindow="0" yWindow="0" windowWidth="20490" windowHeight="6840"/>
  </bookViews>
  <sheets>
    <sheet name="SUMMARY " sheetId="1" r:id="rId1"/>
    <sheet name="Pre-Requisites" sheetId="2" r:id="rId2"/>
    <sheet name="SECTION 1" sheetId="3" r:id="rId3"/>
    <sheet name="SECTION 2" sheetId="4" r:id="rId4"/>
    <sheet name="SECTION 3" sheetId="5" r:id="rId5"/>
    <sheet name="SECTION 4" sheetId="6" r:id="rId6"/>
    <sheet name="SECTION 5" sheetId="7" r:id="rId7"/>
  </sheets>
  <definedNames>
    <definedName name="_xlnm.Print_Area" localSheetId="1">'Pre-Requisites'!$B$5:$O$48</definedName>
    <definedName name="_xlnm.Print_Area" localSheetId="2">'SECTION 1'!$B$1:$E$37</definedName>
    <definedName name="_xlnm.Print_Area" localSheetId="3">'SECTION 2'!$B$2:$E$42</definedName>
    <definedName name="_xlnm.Print_Area" localSheetId="5">'SECTION 4'!$B$2:$E$42</definedName>
    <definedName name="_xlnm.Print_Area" localSheetId="0">'SUMMARY '!$B$1:$F$88</definedName>
    <definedName name="_xlnm.Print_Titles" localSheetId="0">'SUMMARY '!$1:$7</definedName>
    <definedName name="Z_9C0EB745_DC5E_47B7_B5FC_30E59F52909E_.wvu.Cols" localSheetId="1" hidden="1">'Pre-Requisites'!$Y:$Y</definedName>
    <definedName name="Z_9C0EB745_DC5E_47B7_B5FC_30E59F52909E_.wvu.PrintArea" localSheetId="1" hidden="1">'Pre-Requisites'!$B$5:$O$48</definedName>
    <definedName name="Z_9C0EB745_DC5E_47B7_B5FC_30E59F52909E_.wvu.PrintArea" localSheetId="2" hidden="1">'SECTION 1'!$B$1:$E$37</definedName>
    <definedName name="Z_9C0EB745_DC5E_47B7_B5FC_30E59F52909E_.wvu.PrintArea" localSheetId="3" hidden="1">'SECTION 2'!$B$2:$E$42</definedName>
    <definedName name="Z_9C0EB745_DC5E_47B7_B5FC_30E59F52909E_.wvu.PrintArea" localSheetId="5" hidden="1">'SECTION 4'!$B$2:$E$42</definedName>
    <definedName name="Z_9C0EB745_DC5E_47B7_B5FC_30E59F52909E_.wvu.PrintArea" localSheetId="0" hidden="1">'SUMMARY '!$B$1:$F$88</definedName>
    <definedName name="Z_9C0EB745_DC5E_47B7_B5FC_30E59F52909E_.wvu.PrintTitles" localSheetId="0" hidden="1">'SUMMARY '!$1:$7</definedName>
  </definedNames>
  <calcPr calcId="162913"/>
  <customWorkbookViews>
    <customWorkbookView name="Hui Han SOH (BCA) - Personal View" guid="{9C0EB745-DC5E-47B7-B5FC-30E59F52909E}" mergeInterval="0" personalView="1" maximized="1" xWindow="1358" yWindow="-8" windowWidth="1936" windowHeight="1056" activeSheetId="4"/>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7" l="1"/>
  <c r="D5" i="4" l="1"/>
  <c r="E80" i="1"/>
  <c r="D23" i="3" l="1"/>
  <c r="E19" i="1"/>
  <c r="E4" i="1" l="1"/>
  <c r="D82" i="1" l="1"/>
  <c r="D67" i="1"/>
  <c r="D65" i="1"/>
  <c r="D62" i="1"/>
  <c r="D55" i="1"/>
  <c r="D37" i="1"/>
  <c r="D34" i="1"/>
  <c r="D31" i="1"/>
  <c r="D29" i="1"/>
  <c r="B2" i="2" l="1"/>
  <c r="E28" i="1" l="1"/>
  <c r="D11" i="4"/>
  <c r="E83" i="1" l="1"/>
  <c r="E81" i="1"/>
  <c r="E79" i="1"/>
  <c r="E78" i="1"/>
  <c r="E77" i="1"/>
  <c r="E76" i="1"/>
  <c r="E75" i="1"/>
  <c r="E74" i="1"/>
  <c r="E73" i="1"/>
  <c r="E68" i="1"/>
  <c r="E66" i="1"/>
  <c r="E64" i="1"/>
  <c r="E63" i="1"/>
  <c r="E61" i="1"/>
  <c r="E60" i="1"/>
  <c r="E59" i="1"/>
  <c r="E57" i="1"/>
  <c r="E56" i="1"/>
  <c r="E51" i="1"/>
  <c r="E50" i="1"/>
  <c r="E49" i="1"/>
  <c r="E48" i="1"/>
  <c r="E47" i="1"/>
  <c r="E45" i="1"/>
  <c r="E44" i="1"/>
  <c r="E43" i="1"/>
  <c r="E38" i="1"/>
  <c r="E36" i="1"/>
  <c r="E35" i="1"/>
  <c r="E33" i="1"/>
  <c r="E32" i="1"/>
  <c r="E30" i="1"/>
  <c r="E27" i="1"/>
  <c r="E25" i="1"/>
  <c r="E24" i="1"/>
  <c r="E18" i="1"/>
  <c r="E17" i="1"/>
  <c r="E15" i="1"/>
  <c r="E14" i="1"/>
  <c r="E12" i="1"/>
  <c r="E11" i="1"/>
  <c r="D34" i="7"/>
  <c r="E82" i="1" s="1"/>
  <c r="D3" i="7"/>
  <c r="E72" i="1" s="1"/>
  <c r="D39" i="6"/>
  <c r="E67" i="1" s="1"/>
  <c r="D36" i="6"/>
  <c r="E65" i="1" s="1"/>
  <c r="D28" i="6"/>
  <c r="E62" i="1" s="1"/>
  <c r="D12" i="6"/>
  <c r="E58" i="1" s="1"/>
  <c r="D3" i="6"/>
  <c r="E55" i="1" s="1"/>
  <c r="D27" i="5"/>
  <c r="E46" i="1" s="1"/>
  <c r="D3" i="5"/>
  <c r="E42" i="1" s="1"/>
  <c r="D36" i="4"/>
  <c r="E37" i="1" s="1"/>
  <c r="D27" i="4"/>
  <c r="E34" i="1" s="1"/>
  <c r="D22" i="4"/>
  <c r="E31" i="1" s="1"/>
  <c r="D16" i="4"/>
  <c r="E29" i="1" s="1"/>
  <c r="E26" i="1"/>
  <c r="D3" i="4"/>
  <c r="E23" i="1" s="1"/>
  <c r="E16" i="1"/>
  <c r="D14" i="3"/>
  <c r="E13" i="1" s="1"/>
  <c r="D3" i="3"/>
  <c r="E10" i="1" s="1"/>
  <c r="D72" i="1"/>
  <c r="D84" i="1" s="1"/>
  <c r="D58" i="1"/>
  <c r="D69" i="1" s="1"/>
  <c r="D46" i="1"/>
  <c r="D42" i="1"/>
  <c r="D26" i="1"/>
  <c r="D23" i="1"/>
  <c r="D16" i="1"/>
  <c r="D13" i="1"/>
  <c r="D10" i="1"/>
  <c r="D20" i="1" l="1"/>
  <c r="D52" i="1"/>
  <c r="D39" i="1"/>
  <c r="D42" i="6"/>
  <c r="E69" i="1" s="1"/>
  <c r="D50" i="5"/>
  <c r="E52" i="1" s="1"/>
  <c r="D42" i="4"/>
  <c r="E39" i="1" s="1"/>
  <c r="D38" i="3"/>
  <c r="E20" i="1" s="1"/>
  <c r="D40" i="7"/>
  <c r="E84" i="1" s="1"/>
  <c r="R28" i="2" l="1"/>
  <c r="R27" i="2"/>
  <c r="D86" i="1"/>
  <c r="D40" i="1" s="1"/>
  <c r="D21" i="1"/>
  <c r="D53" i="1"/>
  <c r="D70" i="1"/>
  <c r="D85" i="1"/>
  <c r="E86" i="1"/>
  <c r="D88" i="1" s="1"/>
  <c r="E40" i="1" l="1"/>
  <c r="R29" i="2"/>
  <c r="D87" i="1"/>
  <c r="E85" i="1"/>
  <c r="E53" i="1"/>
  <c r="E70" i="1"/>
  <c r="E21" i="1"/>
  <c r="S27" i="2" l="1"/>
  <c r="S28" i="2"/>
  <c r="E87" i="1"/>
  <c r="S29" i="2" l="1"/>
</calcChain>
</file>

<file path=xl/sharedStrings.xml><?xml version="1.0" encoding="utf-8"?>
<sst xmlns="http://schemas.openxmlformats.org/spreadsheetml/2006/main" count="497" uniqueCount="401">
  <si>
    <t>Section 1 - SUSTAINABLE DESIGN &amp; MANAGEMENT</t>
  </si>
  <si>
    <t>Part A: Base Building Selection</t>
  </si>
  <si>
    <r>
      <t xml:space="preserve">1.1 </t>
    </r>
    <r>
      <rPr>
        <b/>
        <u/>
        <sz val="11"/>
        <color theme="1"/>
        <rFont val="Calibri"/>
        <family val="2"/>
        <scheme val="minor"/>
      </rPr>
      <t>Base Building Performance</t>
    </r>
  </si>
  <si>
    <t>Available Points (6 Points)</t>
  </si>
  <si>
    <t>b) Green Mark Pearl Award</t>
  </si>
  <si>
    <t>GM Criteria</t>
  </si>
  <si>
    <t>Points Allocation</t>
  </si>
  <si>
    <t>Part A</t>
  </si>
  <si>
    <t>Base Building Performance</t>
  </si>
  <si>
    <t>Base Building Selection</t>
  </si>
  <si>
    <t>Green Lease</t>
  </si>
  <si>
    <t>Part B</t>
  </si>
  <si>
    <t>Integrative Design Process</t>
  </si>
  <si>
    <t>Part C</t>
  </si>
  <si>
    <t>Management Commitment &amp; User Engagement</t>
  </si>
  <si>
    <t>Environmental Policy, Targets and Action Plan</t>
  </si>
  <si>
    <t>Occupant Engagement</t>
  </si>
  <si>
    <t>Part D</t>
  </si>
  <si>
    <t>Sub-total for Section 1</t>
  </si>
  <si>
    <t>Sustainable Procurement</t>
  </si>
  <si>
    <t>Lighting Efficiency</t>
  </si>
  <si>
    <t>Plug Load Efficiency</t>
  </si>
  <si>
    <t>Renewable Energy</t>
  </si>
  <si>
    <t>Lighting Zoning &amp; Controls</t>
  </si>
  <si>
    <t>Water</t>
  </si>
  <si>
    <t>Sub-total for Section 2</t>
  </si>
  <si>
    <t>Water Efficient Fittings</t>
  </si>
  <si>
    <t>Water Usage Monitoring</t>
  </si>
  <si>
    <t>Waste</t>
  </si>
  <si>
    <t>Operational Waste Management</t>
  </si>
  <si>
    <t>Sub-total for Section 3</t>
  </si>
  <si>
    <t>Occupant Comfort</t>
  </si>
  <si>
    <t>Indoor Contaminants Management</t>
  </si>
  <si>
    <t>Spatial Quality</t>
  </si>
  <si>
    <t>Daylighting</t>
  </si>
  <si>
    <t>Artificial Lighting</t>
  </si>
  <si>
    <t>Acoustics</t>
  </si>
  <si>
    <t>Biophilic Features</t>
  </si>
  <si>
    <t>Active Workplace Design</t>
  </si>
  <si>
    <t>Sub-total for Section 4</t>
  </si>
  <si>
    <t>Energy Disclosure</t>
  </si>
  <si>
    <t>Sub-total for Section 5</t>
  </si>
  <si>
    <t xml:space="preserve">TOTAL GREEN MARK POINTS AVAILABLE </t>
  </si>
  <si>
    <t>1 point</t>
  </si>
  <si>
    <t>Available Points (4 Points)</t>
  </si>
  <si>
    <r>
      <t xml:space="preserve">1.3 </t>
    </r>
    <r>
      <rPr>
        <b/>
        <u/>
        <sz val="11"/>
        <color theme="1"/>
        <rFont val="Calibri"/>
        <family val="2"/>
        <scheme val="minor"/>
      </rPr>
      <t>Integrative Design Process</t>
    </r>
  </si>
  <si>
    <r>
      <t xml:space="preserve">1.4 </t>
    </r>
    <r>
      <rPr>
        <b/>
        <u/>
        <sz val="11"/>
        <color theme="1"/>
        <rFont val="Calibri"/>
        <family val="2"/>
        <scheme val="minor"/>
      </rPr>
      <t>Environmental Credentials of Project Team</t>
    </r>
  </si>
  <si>
    <t>a) Green individuals</t>
  </si>
  <si>
    <t>b) Green firm</t>
  </si>
  <si>
    <t>0.5 point each
(Up to 1 point)</t>
  </si>
  <si>
    <t>Part C: Management Commitment &amp; User Engagement</t>
  </si>
  <si>
    <t>0.5 point for each item
(Up to 3 points)</t>
  </si>
  <si>
    <t>0.5 point for each green activity
(up to 2 points)</t>
  </si>
  <si>
    <t>3 points</t>
  </si>
  <si>
    <t>Building is awarded the Green Mark Pearl Award in the last 3 years</t>
  </si>
  <si>
    <t>Points scored = 0.2 x (% improvement)
(Up to 8 points)</t>
  </si>
  <si>
    <t>2 points</t>
  </si>
  <si>
    <t>Available Points (3 Points)</t>
  </si>
  <si>
    <t>Available Points (5 Points)</t>
  </si>
  <si>
    <t>0.5 point each
(Up to 2 points)</t>
  </si>
  <si>
    <t>0.5 point</t>
  </si>
  <si>
    <t>i) Temperature and relative humidity</t>
  </si>
  <si>
    <t>0.5 point for each parameter
(up to 1.5 points)</t>
  </si>
  <si>
    <t>0.5 point for each parameter
(up to 1 point)</t>
  </si>
  <si>
    <t>FOR ALL RATINGS</t>
  </si>
  <si>
    <t>1. ENERGY EFFICIENCY INDEX (EEI)</t>
  </si>
  <si>
    <t>To compute and monitor the Energy Efficiency Index (EEI).</t>
  </si>
  <si>
    <t>2. LIGHTING POWER DENSITY (LPD)</t>
  </si>
  <si>
    <t>3. INDOOR TEMPERATURE</t>
  </si>
  <si>
    <t>To use low-VOC paints by an approved local certification body.</t>
  </si>
  <si>
    <t>4. LOW VOC PAINTS</t>
  </si>
  <si>
    <t>5. ENERGY IMPROVEMENT TARGETS &amp; ACTION PLAN</t>
  </si>
  <si>
    <t>8. RECYCLING FACILITIES</t>
  </si>
  <si>
    <t>To set site-specific environmental performance targets and action plans for energy.</t>
  </si>
  <si>
    <t>To provide appropriate recycling facilities for collection and storage of common
recyclables such as paper, glass, metal and plastic in commingled or sorted form.</t>
  </si>
  <si>
    <t>Additional Pre-Requisite Requirements:</t>
  </si>
  <si>
    <t>To achieve more stringent LPD standards as set out in the following table.</t>
  </si>
  <si>
    <t>To conduct a POE survey annually and take corrective actions accordingly.</t>
  </si>
  <si>
    <t>All Ratings</t>
  </si>
  <si>
    <t xml:space="preserve">Remarks </t>
  </si>
  <si>
    <t>6. GREEN &amp; HEALTH AMBASSADOR</t>
  </si>
  <si>
    <t>7. EMPOLYEE ENGAGEMENT</t>
  </si>
  <si>
    <t>9. POLICY STATEMENT</t>
  </si>
  <si>
    <t>To set in place a policy statement (e.g. included in organisation's mission statement, core values, HR policies) that supports workplace health promotion.</t>
  </si>
  <si>
    <t xml:space="preserve">To set site-specific environmental performance targets and action plans water and waste. </t>
  </si>
  <si>
    <t>Project Team</t>
  </si>
  <si>
    <t xml:space="preserve">Environmental Credentials </t>
  </si>
  <si>
    <t>Lighting</t>
  </si>
  <si>
    <t>Plug Load Management and Operation</t>
  </si>
  <si>
    <t>Plug Loads</t>
  </si>
  <si>
    <t>Air-Conditioning</t>
  </si>
  <si>
    <t>Air-Conditioning Zoning and Controls</t>
  </si>
  <si>
    <t>Sustainable Renovation</t>
  </si>
  <si>
    <t>Operational Products</t>
  </si>
  <si>
    <t>Part E</t>
  </si>
  <si>
    <t>Materials &amp; Products</t>
  </si>
  <si>
    <t>Part F</t>
  </si>
  <si>
    <t>Indoor Air Quality (IAQ)</t>
  </si>
  <si>
    <t>IAQ Trending, Monitoring and Display</t>
  </si>
  <si>
    <t>Glare Control</t>
  </si>
  <si>
    <t>Universally Accessible Office Design</t>
  </si>
  <si>
    <t>Section 4 - WORKPLACE HEALTH &amp; WELL-BEING</t>
  </si>
  <si>
    <t>Promoting Healthier Eating</t>
  </si>
  <si>
    <t>Access to Healthier Food</t>
  </si>
  <si>
    <t>Supporting Facilities for Healthier Eating Habits</t>
  </si>
  <si>
    <t>Promoting Physical Activity</t>
  </si>
  <si>
    <t>Active Commute</t>
  </si>
  <si>
    <t>Fitness Programme and Exercise Facilities</t>
  </si>
  <si>
    <t>Promoting Mental Well-being</t>
  </si>
  <si>
    <t xml:space="preserve">Mental Health Management </t>
  </si>
  <si>
    <t>Promoting Smoke-Free Workplace</t>
  </si>
  <si>
    <t>Supporting Employee Smoking Cessation Efforts</t>
  </si>
  <si>
    <t>Workplace Health Promoting Policies</t>
  </si>
  <si>
    <t xml:space="preserve">General Workplace Health </t>
  </si>
  <si>
    <t>Energy Efficiency Index (EEI)</t>
  </si>
  <si>
    <t>Energy Monitoring and Demand Control</t>
  </si>
  <si>
    <t>Fit-Out Waste Management</t>
  </si>
  <si>
    <t>Advanced IAQ Management</t>
  </si>
  <si>
    <t>Workplace Health Promoting Activities</t>
  </si>
  <si>
    <t>To encourage the selection and leasing of office space within a green building.</t>
  </si>
  <si>
    <t>a) Green Mark Award for Base Building</t>
  </si>
  <si>
    <t>Part B: Project Team</t>
  </si>
  <si>
    <t>• ISO 14001 or ISO 50001 certified
• SGBC’s Green Services Certified firm
• NEA Clean Mark Silver/Gold Award Accredited</t>
  </si>
  <si>
    <t xml:space="preserve">Section 2 – ENERGY AND RESOURCE MANAGEMENT </t>
  </si>
  <si>
    <t>Available Points (12 Points)</t>
  </si>
  <si>
    <t xml:space="preserve">2 points </t>
  </si>
  <si>
    <t>Part B: Plug Loads</t>
  </si>
  <si>
    <t>Available Points (8 Points)</t>
  </si>
  <si>
    <t>Part C: Air-Conditioning</t>
  </si>
  <si>
    <t>Part D: Water</t>
  </si>
  <si>
    <t xml:space="preserve">Part E: Materials and Products </t>
  </si>
  <si>
    <t>0.25 points each
(Up to 1 point)</t>
  </si>
  <si>
    <t>Part F: Waste</t>
  </si>
  <si>
    <t>Section 3 – OFFICE ENVIRONMENT</t>
  </si>
  <si>
    <t>Part A: Indoor Air Quality (IAQ)</t>
  </si>
  <si>
    <r>
      <t>3.1</t>
    </r>
    <r>
      <rPr>
        <b/>
        <u/>
        <sz val="11"/>
        <color theme="1"/>
        <rFont val="Calibri"/>
        <family val="2"/>
        <scheme val="minor"/>
      </rPr>
      <t xml:space="preserve"> Occupant Comfort </t>
    </r>
  </si>
  <si>
    <t>ii) Communicate aggregate results with occupants</t>
  </si>
  <si>
    <t>i) Conduct yearly post occupancy evaluation to assess occupant’s satisfaction with the indoor environment</t>
  </si>
  <si>
    <t>iii) List of corrective actions taken following the post occupancy evaluation</t>
  </si>
  <si>
    <r>
      <t xml:space="preserve">3.2 </t>
    </r>
    <r>
      <rPr>
        <b/>
        <u/>
        <sz val="11"/>
        <color theme="1"/>
        <rFont val="Calibri"/>
        <family val="2"/>
        <scheme val="minor"/>
      </rPr>
      <t>Indoor Contaminants Management</t>
    </r>
  </si>
  <si>
    <r>
      <t>3.3</t>
    </r>
    <r>
      <rPr>
        <b/>
        <u/>
        <sz val="11"/>
        <color theme="1"/>
        <rFont val="Calibri"/>
        <family val="2"/>
        <scheme val="minor"/>
      </rPr>
      <t xml:space="preserve"> IAQ Trending, Monitoring and Display</t>
    </r>
  </si>
  <si>
    <r>
      <t xml:space="preserve">3.4 </t>
    </r>
    <r>
      <rPr>
        <b/>
        <u/>
        <sz val="11"/>
        <color theme="1"/>
        <rFont val="Calibri"/>
        <family val="2"/>
        <scheme val="minor"/>
      </rPr>
      <t>Daylighting</t>
    </r>
  </si>
  <si>
    <r>
      <t>3.5 A</t>
    </r>
    <r>
      <rPr>
        <b/>
        <u/>
        <sz val="11"/>
        <color theme="1"/>
        <rFont val="Calibri"/>
        <family val="2"/>
        <scheme val="minor"/>
      </rPr>
      <t>rtificial Daylighting</t>
    </r>
  </si>
  <si>
    <t xml:space="preserve">0.5 point </t>
  </si>
  <si>
    <r>
      <t xml:space="preserve">3.6 </t>
    </r>
    <r>
      <rPr>
        <b/>
        <u/>
        <sz val="11"/>
        <color theme="1"/>
        <rFont val="Calibri"/>
        <family val="2"/>
        <scheme val="minor"/>
      </rPr>
      <t>Glare Control</t>
    </r>
  </si>
  <si>
    <r>
      <t xml:space="preserve">3.7 </t>
    </r>
    <r>
      <rPr>
        <b/>
        <u/>
        <sz val="11"/>
        <color theme="1"/>
        <rFont val="Calibri"/>
        <family val="2"/>
        <scheme val="minor"/>
      </rPr>
      <t>Acoustics</t>
    </r>
  </si>
  <si>
    <r>
      <t xml:space="preserve">3.8 </t>
    </r>
    <r>
      <rPr>
        <b/>
        <u/>
        <sz val="11"/>
        <color theme="1"/>
        <rFont val="Calibri"/>
        <family val="2"/>
        <scheme val="minor"/>
      </rPr>
      <t>Universally Accessible Office Design</t>
    </r>
  </si>
  <si>
    <t>Section 4 – WORKPLACE HEALTH &amp; WELL-BEING</t>
  </si>
  <si>
    <t>Part A: Promoting Healthier Eating</t>
  </si>
  <si>
    <r>
      <t xml:space="preserve">4.1 </t>
    </r>
    <r>
      <rPr>
        <b/>
        <u/>
        <sz val="11"/>
        <color theme="1"/>
        <rFont val="Calibri"/>
        <family val="2"/>
        <scheme val="minor"/>
      </rPr>
      <t>Access to Healthier Food Options</t>
    </r>
  </si>
  <si>
    <r>
      <t xml:space="preserve">4.2 </t>
    </r>
    <r>
      <rPr>
        <b/>
        <u/>
        <sz val="11"/>
        <color theme="1"/>
        <rFont val="Calibri"/>
        <family val="2"/>
        <scheme val="minor"/>
      </rPr>
      <t>Supporting Facilities for Healthier Eating Habits</t>
    </r>
  </si>
  <si>
    <t>Part B: Promoting Physical Activity</t>
  </si>
  <si>
    <r>
      <t xml:space="preserve">4.3 </t>
    </r>
    <r>
      <rPr>
        <b/>
        <u/>
        <sz val="11"/>
        <color theme="1"/>
        <rFont val="Calibri"/>
        <family val="2"/>
        <scheme val="minor"/>
      </rPr>
      <t>Active Workplace Design</t>
    </r>
  </si>
  <si>
    <t>0.5 point for every example stated
(Up to 1 point)</t>
  </si>
  <si>
    <r>
      <t xml:space="preserve">4.4 </t>
    </r>
    <r>
      <rPr>
        <b/>
        <u/>
        <sz val="11"/>
        <color theme="1"/>
        <rFont val="Calibri"/>
        <family val="2"/>
        <scheme val="minor"/>
      </rPr>
      <t>Active Commute</t>
    </r>
  </si>
  <si>
    <r>
      <t xml:space="preserve">4.5 </t>
    </r>
    <r>
      <rPr>
        <b/>
        <u/>
        <sz val="11"/>
        <color theme="1"/>
        <rFont val="Calibri"/>
        <family val="2"/>
        <scheme val="minor"/>
      </rPr>
      <t>Fitness Programmes and Exercise Facilities</t>
    </r>
  </si>
  <si>
    <t>Part C: Promoting Mental Well-being</t>
  </si>
  <si>
    <r>
      <t xml:space="preserve">4.6 </t>
    </r>
    <r>
      <rPr>
        <b/>
        <u/>
        <sz val="11"/>
        <color theme="1"/>
        <rFont val="Calibri"/>
        <family val="2"/>
        <scheme val="minor"/>
      </rPr>
      <t>Biophilic Features</t>
    </r>
  </si>
  <si>
    <r>
      <t xml:space="preserve">4.7 </t>
    </r>
    <r>
      <rPr>
        <b/>
        <u/>
        <sz val="11"/>
        <color theme="1"/>
        <rFont val="Calibri"/>
        <family val="2"/>
        <scheme val="minor"/>
      </rPr>
      <t>Mental Health Management</t>
    </r>
  </si>
  <si>
    <t>Available Points (2 Points)</t>
  </si>
  <si>
    <t>Part D: Promoting a Smoke-Free Workplace</t>
  </si>
  <si>
    <r>
      <t xml:space="preserve">4.8 </t>
    </r>
    <r>
      <rPr>
        <b/>
        <u/>
        <sz val="11"/>
        <color theme="1"/>
        <rFont val="Calibri"/>
        <family val="2"/>
        <scheme val="minor"/>
      </rPr>
      <t>Supporting Employee Smoking Cessation Efforts</t>
    </r>
  </si>
  <si>
    <t>Part E: General Workplace Health</t>
  </si>
  <si>
    <r>
      <t xml:space="preserve">4.9 </t>
    </r>
    <r>
      <rPr>
        <b/>
        <u/>
        <sz val="11"/>
        <color theme="1"/>
        <rFont val="Calibri"/>
        <family val="2"/>
        <scheme val="minor"/>
      </rPr>
      <t>Workplace Health Policies</t>
    </r>
  </si>
  <si>
    <t>0.5 points for every example stated
(up to 2 points)</t>
  </si>
  <si>
    <t>Available Points (18 Points)</t>
  </si>
  <si>
    <r>
      <t>5.1</t>
    </r>
    <r>
      <rPr>
        <b/>
        <u/>
        <sz val="11"/>
        <color theme="1"/>
        <rFont val="Calibri"/>
        <family val="2"/>
        <scheme val="minor"/>
      </rPr>
      <t xml:space="preserve"> Energy Efficiency Index (EEI)</t>
    </r>
  </si>
  <si>
    <r>
      <t>5.2</t>
    </r>
    <r>
      <rPr>
        <b/>
        <u/>
        <sz val="11"/>
        <color theme="1"/>
        <rFont val="Calibri"/>
        <family val="2"/>
        <scheme val="minor"/>
      </rPr>
      <t xml:space="preserve"> Renewable Energy</t>
    </r>
  </si>
  <si>
    <r>
      <t xml:space="preserve">5.3 </t>
    </r>
    <r>
      <rPr>
        <b/>
        <u/>
        <sz val="11"/>
        <color theme="1"/>
        <rFont val="Calibri"/>
        <family val="2"/>
        <scheme val="minor"/>
      </rPr>
      <t>Energy Monitoring and Demand Control</t>
    </r>
  </si>
  <si>
    <r>
      <t xml:space="preserve">5.4 </t>
    </r>
    <r>
      <rPr>
        <b/>
        <u/>
        <sz val="11"/>
        <color theme="1"/>
        <rFont val="Calibri"/>
        <family val="2"/>
        <scheme val="minor"/>
      </rPr>
      <t>Energy Disclosure</t>
    </r>
  </si>
  <si>
    <r>
      <t xml:space="preserve">5.5 </t>
    </r>
    <r>
      <rPr>
        <b/>
        <u/>
        <sz val="11"/>
        <color theme="1"/>
        <rFont val="Calibri"/>
        <family val="2"/>
        <scheme val="minor"/>
      </rPr>
      <t>Fit-Out Waste Management</t>
    </r>
  </si>
  <si>
    <r>
      <t xml:space="preserve">5.6 </t>
    </r>
    <r>
      <rPr>
        <b/>
        <u/>
        <sz val="11"/>
        <color theme="1"/>
        <rFont val="Calibri"/>
        <family val="2"/>
        <scheme val="minor"/>
      </rPr>
      <t>Advanced IAQ Management</t>
    </r>
  </si>
  <si>
    <r>
      <t xml:space="preserve">5.7 </t>
    </r>
    <r>
      <rPr>
        <b/>
        <u/>
        <sz val="11"/>
        <color theme="1"/>
        <rFont val="Calibri"/>
        <family val="2"/>
        <scheme val="minor"/>
      </rPr>
      <t>Complementary Certifications</t>
    </r>
  </si>
  <si>
    <t>0.5 points for every example stated
(up to 1 point)</t>
  </si>
  <si>
    <t xml:space="preserve">Section 2 - ENERGY AND RESOURCE MANAGEMENT </t>
  </si>
  <si>
    <r>
      <t xml:space="preserve">5.8 </t>
    </r>
    <r>
      <rPr>
        <b/>
        <u/>
        <sz val="11"/>
        <rFont val="Calibri"/>
        <family val="2"/>
        <scheme val="minor"/>
      </rPr>
      <t>Green Mark Decal</t>
    </r>
  </si>
  <si>
    <t>Green Mark Decal</t>
  </si>
  <si>
    <t>Complementary Certifications</t>
  </si>
  <si>
    <t>Remarks</t>
  </si>
  <si>
    <t>Section 3 - OFFICE ENVIRONMENT</t>
  </si>
  <si>
    <t>Points Achieved</t>
  </si>
  <si>
    <t xml:space="preserve">a) Maximum lighting power density (LPD) of tenanted spaces beyond the SS530: 2014 requirement
</t>
  </si>
  <si>
    <t>Points for (b) and (d) to be scored based on the extent of the green clauses incorporated 
(Up to 2 points)</t>
  </si>
  <si>
    <t xml:space="preserve">b) Usage of sustainable fit-out materials as stipulated in the green fit-out guidelines
c) Sustainable operations e.g. tapping on landlord’s recycling facilities etc.
d) Any other commitments to enhance sustainability or the wellbeing of building occupants (e.g. fitness programmes)
</t>
  </si>
  <si>
    <t xml:space="preserve">To recognise and encourage an integrated design process such that the renovated office space is an environmentally sustainable, resource efficient and healthy environment for the occupants. 
Addressing and negotiating between the various needs of all stakeholders involved in the design, fit-out/ renovation and operation stages to achieve common targets that can result in a balanced and optimised sustainable design outcome.
The project team shall include and not be limited to the
following representatives:
• Client
• ID consultant
• M&amp;E consultant
• Fit-out contractor
• Facility manager
• Green Mark/ Environmental Sustainability Design consultant
</t>
  </si>
  <si>
    <t xml:space="preserve">• Certified Green Mark Manager (GMM)
• Certified Green Mark Facility Manager (GMFM)
• Certified Green Mark Professional (GMP)
• Certified Green Mark Facility Professional (GMFP)
• Singapore Certified Energy Manager (SCEM)
</t>
  </si>
  <si>
    <t xml:space="preserve">To recognise key consultants and firms with specialist green credentials who contribute to the sustainable design, fit-out/ renovation and operation stages.  
Applicable to key project members in the in-house facility management team or external consultants with the following credentials.
</t>
  </si>
  <si>
    <t>0.5 point each for Certified GMM or GMFM
1 point each for Certified GMP, GMFP or SCEM
(Up to 1 point)</t>
  </si>
  <si>
    <r>
      <t xml:space="preserve">1.5 </t>
    </r>
    <r>
      <rPr>
        <b/>
        <u/>
        <sz val="11"/>
        <color theme="1"/>
        <rFont val="Calibri"/>
        <family val="2"/>
        <scheme val="minor"/>
      </rPr>
      <t>Environmental Policy, Targets and Action Plan</t>
    </r>
  </si>
  <si>
    <r>
      <t xml:space="preserve">1.6 </t>
    </r>
    <r>
      <rPr>
        <b/>
        <u/>
        <sz val="11"/>
        <color theme="1"/>
        <rFont val="Calibri"/>
        <family val="2"/>
        <scheme val="minor"/>
      </rPr>
      <t>Sustainable Procurement</t>
    </r>
  </si>
  <si>
    <t xml:space="preserve">This refers to the implementation of various policies and measures to promote sustainable operation within the office.
</t>
  </si>
  <si>
    <t>a) Green Procurement Policy</t>
  </si>
  <si>
    <t>b) Performance Based Procurement for Retrofitting</t>
  </si>
  <si>
    <t xml:space="preserve">Adoption of environmental preferable procurement policy in the operation and maintenance of the building.  The objective of this policy is to reduce the adverse environmental impact of building owners’ purchasing decisions by buying goods and products from environmentally responsible product/ service providers.
</t>
  </si>
  <si>
    <r>
      <t xml:space="preserve">1.7 </t>
    </r>
    <r>
      <rPr>
        <b/>
        <u/>
        <sz val="11"/>
        <color theme="1"/>
        <rFont val="Calibri"/>
        <family val="2"/>
        <scheme val="minor"/>
      </rPr>
      <t>Occupant Engagement</t>
    </r>
  </si>
  <si>
    <t xml:space="preserve">To encourage occupant engagement through green and health-related activities. Points can be scored based on the number and scale of green and health related
activities held in a year.
Examples of green and health-related activities include organisation-wide events such as:
• Car-free day
• Beach clean-ups
• Upcycling workshops
• Mass walks
• Sports tryouts
• Others
</t>
  </si>
  <si>
    <t>Part A: Lighting</t>
  </si>
  <si>
    <t>Green Mark Points (42 Points)</t>
  </si>
  <si>
    <t>Available Points (11 Points)</t>
  </si>
  <si>
    <t xml:space="preserve">Encourage the use of lighting control circuits to minimise energy usage, such as provision of the following control strategies.
</t>
  </si>
  <si>
    <t xml:space="preserve">a) Zoning of lighting for different usage/ locations
</t>
  </si>
  <si>
    <t xml:space="preserve">1 point each
(Up to 2 points)
</t>
  </si>
  <si>
    <t xml:space="preserve">Encourage the use of energy efficient lighting to minimise energy consumption from lighting usage while maintaining proper lighting level based on the maximum lighting power density (LPD) stipulated in SS 530: 2014
</t>
  </si>
  <si>
    <t xml:space="preserve">b) Scheduling control to switch on and/or off the lightings with some localized override control where lighting is needed beyond the scheduled period
• Lighting on timer control/ connected to occupancy sensors
• Toggle switch for light extension for different zones beyond pre-set period
</t>
  </si>
  <si>
    <t>Encourage the selection and use of energy efficient labelled office equipment to reduce the overall energy consumption.
Use of energy efficient labelled office equipment (such as under Energy Star, Singapore Energy Labelling Scheme or equivalent) to support general office function shall include but not limited to the following:
• Computers, laptops, monitors
• Multi-function devices (including printers, photocopiers and fax machines)
• TVs
• Projectors</t>
  </si>
  <si>
    <t>Encourage the use of air-conditioning design practices that offer greater flexibility and makes it easier to serve area with different usage efficiently, such as the following.</t>
  </si>
  <si>
    <t xml:space="preserve">a) Zoning of air-conditioning system to serve areas with different usage/ occupancy needs
</t>
  </si>
  <si>
    <t>b) Scheduling control to switch on and/or off the airconditioning with some localized override control where air-conditioning is needed beyond the scheduled period
• Air-conditioning on timer control
• Alternative cooling modes for after office hours (e.g. auxiliary air-con for selected areas only, localised cooling through fans, etc.)</t>
  </si>
  <si>
    <t xml:space="preserve">c) Meeting rooms, pantry, etc. with specialty occupancies having controls capable of sensing space use and responding to space demand
</t>
  </si>
  <si>
    <t>Facilitate continual monitoring of water use within the development through the provision of water meters for major water uses.
• Provision of local private meters for all major water uses in the office
• Provision of leak detection system with alert features
• Provision of smart meters for remote monitoring
• Provision of water usage portal, dashboard or other equivalent forms that display metered data, trending of water consumption and relevant parameters which facilitate better management of water consumption during building operation</t>
  </si>
  <si>
    <t xml:space="preserve">Encourage the use of active plug load control strategies to minimise energy usage during operation.
a) Active plug load management based on operation schedule (automatic cut-off switches with user override)
b) Overnight equipment management system 
c) Other strategies/ systems
</t>
  </si>
  <si>
    <t>i) Office renovation conserves at least 25% (by area) of existing finishing for walls, flooring and ceilings</t>
  </si>
  <si>
    <t xml:space="preserve">ii) Retain and reuse of at least 25% (by number/ volume) of the existing furniture or use of furniture with end-of-life take back service
</t>
  </si>
  <si>
    <t xml:space="preserve">Encourage the selection and usage of renovation products and materials that are environmentally-friendly and sustainable within the office.
• Cleaning products recognised by approved local certification body or equivalent
• Environmental-friendly janitorial paper products
• Office stationery
</t>
  </si>
  <si>
    <t>Promote and encourage waste reduction and recycling among occupants, tenants and visitors.</t>
  </si>
  <si>
    <t xml:space="preserve">To create awareness among the office occupants on the green features of the base building and office provision, the health and wellness policies and programmes, and how they can contribute towards sustainability as end-users.
• Green and health newsletters/ user guide
• Green and health corner (notice board, intranet, etc.)
• On-boarding programme for new staff
• Others
</t>
  </si>
  <si>
    <r>
      <t>2.1</t>
    </r>
    <r>
      <rPr>
        <b/>
        <u/>
        <sz val="10.5"/>
        <color theme="1"/>
        <rFont val="Calibri"/>
        <family val="2"/>
        <scheme val="minor"/>
      </rPr>
      <t xml:space="preserve"> Lighting Efficiency</t>
    </r>
  </si>
  <si>
    <r>
      <t xml:space="preserve">2.2 </t>
    </r>
    <r>
      <rPr>
        <b/>
        <u/>
        <sz val="10.5"/>
        <color theme="1"/>
        <rFont val="Calibri"/>
        <family val="2"/>
        <scheme val="minor"/>
      </rPr>
      <t xml:space="preserve">Lighting Zoning and Controls </t>
    </r>
  </si>
  <si>
    <r>
      <t xml:space="preserve">2.3 </t>
    </r>
    <r>
      <rPr>
        <b/>
        <u/>
        <sz val="10.5"/>
        <color theme="1"/>
        <rFont val="Calibri"/>
        <family val="2"/>
        <scheme val="minor"/>
      </rPr>
      <t>Plug Load Efficiency</t>
    </r>
  </si>
  <si>
    <r>
      <t xml:space="preserve">Points awarded based on the total power
consumption and energy efficiency rating of the
equipment used
(Up to 6 points)
</t>
    </r>
    <r>
      <rPr>
        <i/>
        <sz val="10.5"/>
        <color theme="1"/>
        <rFont val="Calibri"/>
        <family val="2"/>
        <scheme val="minor"/>
      </rPr>
      <t>Note: If technical specifications for all models of
the office equipment are not available, points can
be scored if more than 80% of the applicable
equipment type based on key models are shown.
Points shall be capped at 4 points.</t>
    </r>
  </si>
  <si>
    <r>
      <t xml:space="preserve">2.4  </t>
    </r>
    <r>
      <rPr>
        <b/>
        <u/>
        <sz val="10.5"/>
        <color theme="1"/>
        <rFont val="Calibri"/>
        <family val="2"/>
        <scheme val="minor"/>
      </rPr>
      <t>Plug Load Management and Operation</t>
    </r>
  </si>
  <si>
    <r>
      <t xml:space="preserve">2.5 </t>
    </r>
    <r>
      <rPr>
        <b/>
        <u/>
        <sz val="10.5"/>
        <color theme="1"/>
        <rFont val="Calibri"/>
        <family val="2"/>
        <scheme val="minor"/>
      </rPr>
      <t>Air-Conditioning Zoning &amp; Controls</t>
    </r>
  </si>
  <si>
    <r>
      <t xml:space="preserve">2.6 </t>
    </r>
    <r>
      <rPr>
        <b/>
        <u/>
        <sz val="10.5"/>
        <color theme="1"/>
        <rFont val="Calibri"/>
        <family val="2"/>
        <scheme val="minor"/>
      </rPr>
      <t>Water Efficient Fittings</t>
    </r>
  </si>
  <si>
    <r>
      <t xml:space="preserve">Encourage the use of water efficient fittings under Water Efficiency Labelling Scheme (WELS) or adopt equivalent water efficient flow-rate/ flush volume for water fittings:
• Basin taps and mixers
• Showers
• Sink/Bib taps and mixers
• Urinals and Urinal Flush Valves
• Dual flushing cistern for WC
</t>
    </r>
    <r>
      <rPr>
        <u/>
        <sz val="10.5"/>
        <color theme="1"/>
        <rFont val="Calibri"/>
        <family val="2"/>
        <scheme val="minor"/>
      </rPr>
      <t>Or</t>
    </r>
    <r>
      <rPr>
        <sz val="10.5"/>
        <color theme="1"/>
        <rFont val="Calibri"/>
        <family val="2"/>
        <scheme val="minor"/>
      </rPr>
      <t xml:space="preserve">
Achieve PUB Water-Efficient Building Certificate
</t>
    </r>
  </si>
  <si>
    <r>
      <t xml:space="preserve">2.7 </t>
    </r>
    <r>
      <rPr>
        <b/>
        <u/>
        <sz val="10.5"/>
        <color theme="1"/>
        <rFont val="Calibri"/>
        <family val="2"/>
        <scheme val="minor"/>
      </rPr>
      <t>Water Usage Monitoring</t>
    </r>
  </si>
  <si>
    <r>
      <t xml:space="preserve">2.8 </t>
    </r>
    <r>
      <rPr>
        <b/>
        <u/>
        <sz val="10.5"/>
        <color theme="1"/>
        <rFont val="Calibri"/>
        <family val="2"/>
        <scheme val="minor"/>
      </rPr>
      <t>Sustainable Renovation</t>
    </r>
  </si>
  <si>
    <r>
      <rPr>
        <b/>
        <sz val="10.5"/>
        <color theme="1"/>
        <rFont val="Calibri"/>
        <family val="2"/>
        <scheme val="minor"/>
      </rPr>
      <t>a) Existing Provisions</t>
    </r>
    <r>
      <rPr>
        <sz val="10.5"/>
        <color theme="1"/>
        <rFont val="Calibri"/>
        <family val="2"/>
        <scheme val="minor"/>
      </rPr>
      <t xml:space="preserve">
Encourage the retention of existing provisions and minimise wastage from renovation from office fit-out.
</t>
    </r>
  </si>
  <si>
    <r>
      <rPr>
        <b/>
        <sz val="10.5"/>
        <color theme="1"/>
        <rFont val="Calibri"/>
        <family val="2"/>
        <scheme val="minor"/>
      </rPr>
      <t>c) Renovation Products/ Materials</t>
    </r>
    <r>
      <rPr>
        <sz val="10.5"/>
        <color theme="1"/>
        <rFont val="Calibri"/>
        <family val="2"/>
        <scheme val="minor"/>
      </rPr>
      <t xml:space="preserve">
Usage of green certified renovation products/ materials by an approved local certification body. Examples of green products include the base layer and finishes layer under the following categories:
• Internal walls
• Floors
• Ceilings
• Doors
</t>
    </r>
  </si>
  <si>
    <r>
      <t xml:space="preserve">2.9 </t>
    </r>
    <r>
      <rPr>
        <b/>
        <u/>
        <sz val="10.5"/>
        <color theme="1"/>
        <rFont val="Calibri"/>
        <family val="2"/>
        <scheme val="minor"/>
      </rPr>
      <t>Operational Products</t>
    </r>
  </si>
  <si>
    <r>
      <t xml:space="preserve">2.10 </t>
    </r>
    <r>
      <rPr>
        <b/>
        <u/>
        <sz val="10.5"/>
        <color theme="1"/>
        <rFont val="Calibri"/>
        <family val="2"/>
        <scheme val="minor"/>
      </rPr>
      <t>Operational Waste Management</t>
    </r>
  </si>
  <si>
    <r>
      <rPr>
        <b/>
        <sz val="10.5"/>
        <color theme="1"/>
        <rFont val="Calibri"/>
        <family val="2"/>
        <scheme val="minor"/>
      </rPr>
      <t>a) Reduce</t>
    </r>
    <r>
      <rPr>
        <sz val="10.5"/>
        <color theme="1"/>
        <rFont val="Calibri"/>
        <family val="2"/>
        <scheme val="minor"/>
      </rPr>
      <t xml:space="preserve">
• Follow-me printing or secure printing, with printing options set to default greyscale and duplex printing
• Digitalising internal processes e.g. HR/ administrative processes, approval, claims, payments to suppliers, etc.
• Dissemination of information and circulars through emails, intranet, sharepoint, staff notice board, etc.
• Encouraging staff to bring their own electronic devices to meetings instead of printing
• Others</t>
    </r>
  </si>
  <si>
    <r>
      <rPr>
        <b/>
        <sz val="10.5"/>
        <color theme="1"/>
        <rFont val="Calibri"/>
        <family val="2"/>
        <scheme val="minor"/>
      </rPr>
      <t>b) Reuse</t>
    </r>
    <r>
      <rPr>
        <sz val="10.5"/>
        <color theme="1"/>
        <rFont val="Calibri"/>
        <family val="2"/>
        <scheme val="minor"/>
      </rPr>
      <t xml:space="preserve">
• Use of non-disposable cups for meetings and by staff
• Use of non-disposable cutlery and crockery
• Use of erroneous single sided print outs
• Ordering of office supplies in bulk to cut down on packaging waste
</t>
    </r>
  </si>
  <si>
    <r>
      <rPr>
        <b/>
        <sz val="10.5"/>
        <color theme="1"/>
        <rFont val="Calibri"/>
        <family val="2"/>
        <scheme val="minor"/>
      </rPr>
      <t>c) Recycle</t>
    </r>
    <r>
      <rPr>
        <sz val="10.5"/>
        <color theme="1"/>
        <rFont val="Calibri"/>
        <family val="2"/>
        <scheme val="minor"/>
      </rPr>
      <t xml:space="preserve">
• Provision of facilities for the collection and storage of common recyclables in commingled (e.g. recyclables and non-recyclables) or sorted form (such as paper, glass, metal and plastic)
• Provision of facilities for the recycling of specialised waste stream such as E-waste, printer toners/ cartridges, light bulb/ fluorescent tubes, and food waste
</t>
    </r>
  </si>
  <si>
    <r>
      <t xml:space="preserve">Building is awarded with Green Mark Gold Award or higher; </t>
    </r>
    <r>
      <rPr>
        <u/>
        <sz val="11"/>
        <color theme="1"/>
        <rFont val="Calibri"/>
        <family val="2"/>
        <scheme val="minor"/>
      </rPr>
      <t>or</t>
    </r>
    <r>
      <rPr>
        <sz val="11"/>
        <color theme="1"/>
        <rFont val="Calibri"/>
        <family val="2"/>
        <scheme val="minor"/>
      </rPr>
      <t xml:space="preserve">
Building demonstrates 30% energy savings over last three years</t>
    </r>
  </si>
  <si>
    <r>
      <t xml:space="preserve">1.2 </t>
    </r>
    <r>
      <rPr>
        <b/>
        <u/>
        <sz val="11"/>
        <color theme="1"/>
        <rFont val="Calibri"/>
        <family val="2"/>
        <scheme val="minor"/>
      </rPr>
      <t>Green Lease</t>
    </r>
  </si>
  <si>
    <r>
      <t>Adoption of Energy Performance Contract (EPC) by EPC firms accredited by Singapore Green Building Council (SGBC) for the EE retrofit of lightings (with guaranteed LPD at ≤ 10 W/m</t>
    </r>
    <r>
      <rPr>
        <vertAlign val="superscript"/>
        <sz val="11"/>
        <color theme="1"/>
        <rFont val="Calibri"/>
        <family val="2"/>
        <scheme val="minor"/>
      </rPr>
      <t>2</t>
    </r>
    <r>
      <rPr>
        <sz val="11"/>
        <color theme="1"/>
        <rFont val="Calibri"/>
        <family val="2"/>
        <scheme val="minor"/>
      </rPr>
      <t xml:space="preserve">)
</t>
    </r>
  </si>
  <si>
    <r>
      <rPr>
        <b/>
        <sz val="11"/>
        <color theme="1"/>
        <rFont val="Calibri"/>
        <family val="2"/>
        <scheme val="minor"/>
      </rPr>
      <t>b) Temperature Control</t>
    </r>
    <r>
      <rPr>
        <sz val="11"/>
        <color theme="1"/>
        <rFont val="Calibri"/>
        <family val="2"/>
        <scheme val="minor"/>
      </rPr>
      <t xml:space="preserve">
i) Occupants are able to control the indoor temperature by zones according to their preference and thermostat set-point does not go below 23ºC</t>
    </r>
  </si>
  <si>
    <r>
      <rPr>
        <b/>
        <sz val="11"/>
        <color theme="1"/>
        <rFont val="Calibri"/>
        <family val="2"/>
        <scheme val="minor"/>
      </rPr>
      <t>b) Sound Attenuation</t>
    </r>
    <r>
      <rPr>
        <sz val="11"/>
        <color theme="1"/>
        <rFont val="Calibri"/>
        <family val="2"/>
        <scheme val="minor"/>
      </rPr>
      <t xml:space="preserve">
• Sound-absorbing dividers, wall panels
• Sound dampening furniture and finishing (e.g. acoustic pods, wall hangings, fabrics)
• Other noise cancellation techniques (e.g. sound masking)</t>
    </r>
  </si>
  <si>
    <t>ii) Occupants have access to devices to enhance individual thermal comfort (e.g. fans)</t>
  </si>
  <si>
    <t xml:space="preserve">iv) Verify effectiveness of corrective actions and close the loop
</t>
  </si>
  <si>
    <r>
      <rPr>
        <b/>
        <sz val="11"/>
        <color theme="1"/>
        <rFont val="Calibri"/>
        <family val="2"/>
        <scheme val="minor"/>
      </rPr>
      <t xml:space="preserve">e) IAQ Management Plan
</t>
    </r>
    <r>
      <rPr>
        <sz val="11"/>
        <color theme="1"/>
        <rFont val="Calibri"/>
        <family val="2"/>
        <scheme val="minor"/>
      </rPr>
      <t xml:space="preserve">Develop an active IAQ management programme to ensure the quality of the indoor environment throughout the course of the office operation
</t>
    </r>
  </si>
  <si>
    <t>c) Post Occupancy Evaluation (POE)</t>
  </si>
  <si>
    <r>
      <rPr>
        <b/>
        <sz val="11"/>
        <color theme="1"/>
        <rFont val="Calibri"/>
        <family val="2"/>
        <scheme val="minor"/>
      </rPr>
      <t>c) Flicker-Free Fittings</t>
    </r>
    <r>
      <rPr>
        <sz val="11"/>
        <color theme="1"/>
        <rFont val="Calibri"/>
        <family val="2"/>
        <scheme val="minor"/>
      </rPr>
      <t xml:space="preserve">
Provision of fluorescent luminaires and LED lightings that avoid flicker and stroboscopic effects
• High frequency ballasts (frequency &gt;20kHz) for fluorescent luminaires
• LED lighting with driver output frequency &lt;200Hz and &lt;30% flicker
</t>
    </r>
  </si>
  <si>
    <r>
      <rPr>
        <b/>
        <sz val="11"/>
        <color theme="1"/>
        <rFont val="Calibri"/>
        <family val="2"/>
        <scheme val="minor"/>
      </rPr>
      <t>a) Potential Glare Mitigation</t>
    </r>
    <r>
      <rPr>
        <sz val="11"/>
        <color theme="1"/>
        <rFont val="Calibri"/>
        <family val="2"/>
        <scheme val="minor"/>
      </rPr>
      <t xml:space="preserve">
Provision of any of the following strategies to reduce glare from windows and artificial lighting
• Diffused overhead lighting
• Use of light colour and matte finishes
• Operable window blinds and screens
• Glazing treatments/ Solar films
• Workstation design to avoid glare (e.g. reduced reflective surfaces, adjustable height for monitor screens, anti-glare filters etc.)
</t>
    </r>
  </si>
  <si>
    <r>
      <rPr>
        <b/>
        <sz val="11"/>
        <color theme="1"/>
        <rFont val="Calibri"/>
        <family val="2"/>
        <scheme val="minor"/>
      </rPr>
      <t>a) Design and Layout</t>
    </r>
    <r>
      <rPr>
        <sz val="11"/>
        <color theme="1"/>
        <rFont val="Calibri"/>
        <family val="2"/>
        <scheme val="minor"/>
      </rPr>
      <t xml:space="preserve">
• Design and layout of office to avoid noise generators in immediate proximity/ facing the noise sources e.g. utility rooms, AHU rooms, server rooms, etc. Where such layouts are unavoidable, proper insulation should be done such that noise attenuation/ reverberation is minimised.</t>
    </r>
  </si>
  <si>
    <t>• Provision of phone booths for private phone calls to avoid disturbance to others</t>
  </si>
  <si>
    <t xml:space="preserve">b) Incorporating universal design concepts within office space such as:
• At least one automated door at accessible entrance for ease of access to office space
• Stable, firm and slip-resistant walking surfaces at areas with high usage (e.g. walkways, toilets, pantries, staircases)
• Main circulation routes and corridors with minimum width of 1800mm to allow one wheelchair and one person to pass each other comfortably
• Provision of wheelchair-friendly toilets equipped with grab bars and emergency call bells
• Provision of Nursing Rooms equipped with seating, power socket, countertop with wash basin and refrigerator
• Access to assistive technology (mobility, visual, hearing)
</t>
  </si>
  <si>
    <t>Ensure office space and policies are optimised and inclusive for enhanced satisfaction and well-being of the majority of occupants.</t>
  </si>
  <si>
    <r>
      <rPr>
        <b/>
        <sz val="11"/>
        <color theme="1"/>
        <rFont val="Calibri"/>
        <family val="2"/>
        <scheme val="minor"/>
      </rPr>
      <t>a) Thermal Comfort</t>
    </r>
    <r>
      <rPr>
        <sz val="11"/>
        <color theme="1"/>
        <rFont val="Calibri"/>
        <family val="2"/>
        <scheme val="minor"/>
      </rPr>
      <t xml:space="preserve">
Indoor dry-bulb temperature within 23°C to 25 °C and relative humidity &lt;65% for consistent indoor conditions and comfort air-conditioning
</t>
    </r>
  </si>
  <si>
    <t>Encourage the adoption of indoor contaminant pollution control measures and air treatment strategies that can safeguard the heath of occupants.</t>
  </si>
  <si>
    <r>
      <rPr>
        <b/>
        <sz val="11"/>
        <color theme="1"/>
        <rFont val="Calibri"/>
        <family val="2"/>
        <scheme val="minor"/>
      </rPr>
      <t>a) VOC Limits for Interior Fittings and Finishes</t>
    </r>
    <r>
      <rPr>
        <sz val="11"/>
        <color theme="1"/>
        <rFont val="Calibri"/>
        <family val="2"/>
        <scheme val="minor"/>
      </rPr>
      <t xml:space="preserve">
Encourage use of green products certified under the Singapore Green Building Product certification with Very Good or above rating, of which the VOC emission rate standards meet more stringent VOC emission limits.  Examples include:
i) Adhesives and sealants (including tile grouting)
ii) Floor coverings such as carpets, laminates and vinyl flooring (excluding tiles)
iii) Ceiling coverings such as ceiling boards
iv) Wall coverings (excluding tiles)
v) Varnish, stains lacquers or other trims (including doors and furniture)
</t>
    </r>
  </si>
  <si>
    <r>
      <rPr>
        <b/>
        <sz val="11"/>
        <color theme="1"/>
        <rFont val="Calibri"/>
        <family val="2"/>
        <scheme val="minor"/>
      </rPr>
      <t xml:space="preserve">b) Air Purging
</t>
    </r>
    <r>
      <rPr>
        <sz val="11"/>
        <color theme="1"/>
        <rFont val="Calibri"/>
        <family val="2"/>
        <scheme val="minor"/>
      </rPr>
      <t>i) Conduct pre-occupancy flush out after the completion of construction and all fitting-out of interior finishes (including fixed furniture and furnishings) for all occupied spaces to remove the contaminants</t>
    </r>
  </si>
  <si>
    <t xml:space="preserve">ii) Local isolation and exhaust systems to remove pollutants at source e.g. photocopier room with exhaust system
</t>
  </si>
  <si>
    <r>
      <rPr>
        <b/>
        <sz val="11"/>
        <color theme="1"/>
        <rFont val="Calibri"/>
        <family val="2"/>
        <scheme val="minor"/>
      </rPr>
      <t>c) Pesticides and Repellent Products</t>
    </r>
    <r>
      <rPr>
        <sz val="11"/>
        <color theme="1"/>
        <rFont val="Calibri"/>
        <family val="2"/>
        <scheme val="minor"/>
      </rPr>
      <t xml:space="preserve">
Encourage the selection and usage of registered public health pesticides and repellent products as approved by NEA. These vector control products should be suitable for indoor use and does not cause pollution to the air or water quality.
</t>
    </r>
  </si>
  <si>
    <r>
      <rPr>
        <b/>
        <sz val="11"/>
        <color theme="1"/>
        <rFont val="Calibri"/>
        <family val="2"/>
        <scheme val="minor"/>
      </rPr>
      <t>a) IAQ Trending and Monitoring</t>
    </r>
    <r>
      <rPr>
        <sz val="11"/>
        <color theme="1"/>
        <rFont val="Calibri"/>
        <family val="2"/>
        <scheme val="minor"/>
      </rPr>
      <t xml:space="preserve">
Provide permanent trend logging and monitoring of the following parameters, with at least 1 measuring point per floor and linked to a centralised system to ensure that health and safety standards are continuously met during operational times.</t>
    </r>
  </si>
  <si>
    <t xml:space="preserve">ii) At least one common indoor air pollutant such as CO2, formaldehyde, total volatile organic compound (TVOC) or particulate matters (e.g. PM 2.5/ PM 10)
</t>
  </si>
  <si>
    <r>
      <rPr>
        <b/>
        <sz val="11"/>
        <color theme="1"/>
        <rFont val="Calibri"/>
        <family val="2"/>
        <scheme val="minor"/>
      </rPr>
      <t>b) IAQ Display</t>
    </r>
    <r>
      <rPr>
        <sz val="11"/>
        <color theme="1"/>
        <rFont val="Calibri"/>
        <family val="2"/>
        <scheme val="minor"/>
      </rPr>
      <t xml:space="preserve">
To provide display panels at each floor or tenancy indicating the following information to raise awareness among the tenants, building occupants and visitors on the office’s indoor air conditions.
• Temperature &amp; relative humidity
• CO2 concentration
• Others (e.g. formaldehyde, TVOC, particulate matters)
</t>
    </r>
  </si>
  <si>
    <t>Part B: Spatial Quality</t>
  </si>
  <si>
    <t>Green Mark Points (30 Points)</t>
  </si>
  <si>
    <r>
      <t xml:space="preserve">To encourage effective daylighting to enter occupied spaces whilst minimising heat gain and visual discomfort arising from potential glare.
• Enclosed rooms located away from windows
• Low workstation partition heights </t>
    </r>
    <r>
      <rPr>
        <sz val="11"/>
        <color theme="1"/>
        <rFont val="Calibri"/>
        <family val="2"/>
      </rPr>
      <t>≤</t>
    </r>
    <r>
      <rPr>
        <sz val="9.9"/>
        <color theme="1"/>
        <rFont val="Calibri"/>
        <family val="2"/>
      </rPr>
      <t xml:space="preserve"> 1.2m from finished floor level or ≤</t>
    </r>
    <r>
      <rPr>
        <sz val="11"/>
        <color theme="1"/>
        <rFont val="Calibri"/>
        <family val="2"/>
        <scheme val="minor"/>
      </rPr>
      <t xml:space="preserve"> 0.5m from the desk plane
• Perimeter lighting along windows to be interlocked with photocell sensors
• Light shelf to draw daylighting deeper into the open office area
• Others
</t>
    </r>
  </si>
  <si>
    <r>
      <rPr>
        <b/>
        <sz val="11"/>
        <color theme="1"/>
        <rFont val="Calibri"/>
        <family val="2"/>
        <scheme val="minor"/>
      </rPr>
      <t>b) Colour Rendering Index (CRI)</t>
    </r>
    <r>
      <rPr>
        <sz val="11"/>
        <color theme="1"/>
        <rFont val="Calibri"/>
        <family val="2"/>
        <scheme val="minor"/>
      </rPr>
      <t xml:space="preserve">
Lightings should meet the minimum colour rendering index (Ra or CRI) stated in SS 531: 2013
</t>
    </r>
  </si>
  <si>
    <r>
      <rPr>
        <b/>
        <sz val="11"/>
        <color theme="1"/>
        <rFont val="Calibri"/>
        <family val="2"/>
        <scheme val="minor"/>
      </rPr>
      <t>a) Lighting Level</t>
    </r>
    <r>
      <rPr>
        <sz val="11"/>
        <color theme="1"/>
        <rFont val="Calibri"/>
        <family val="2"/>
        <scheme val="minor"/>
      </rPr>
      <t xml:space="preserve">
The measured indoor lighting levels should comply with the recommended illuminance (average lux level) stated in SS 531: 2013
</t>
    </r>
  </si>
  <si>
    <t xml:space="preserve">1 point </t>
  </si>
  <si>
    <r>
      <rPr>
        <b/>
        <sz val="11"/>
        <color theme="1"/>
        <rFont val="Calibri"/>
        <family val="2"/>
        <scheme val="minor"/>
      </rPr>
      <t xml:space="preserve">d) Circadian Lighting Design
</t>
    </r>
    <r>
      <rPr>
        <sz val="11"/>
        <color theme="1"/>
        <rFont val="Calibri"/>
        <family val="2"/>
        <scheme val="minor"/>
      </rPr>
      <t>To adopt lighting design that aligns indoor lighting parameters with the human circadian rhythm (internal body clock) to provide appropriate visual stimulus that enhances comfort and productivity.</t>
    </r>
  </si>
  <si>
    <t>• Provision of luminaires with dynamic control over Colour Temperature and illumination level</t>
  </si>
  <si>
    <t>• Luminaire programmed for higher or lower Colour Temperatures depending on time of the day and season of the year</t>
  </si>
  <si>
    <t>To ensure a basic level of acoustic comfort for occupant health and well-being.</t>
  </si>
  <si>
    <r>
      <rPr>
        <b/>
        <sz val="11"/>
        <color theme="1"/>
        <rFont val="Calibri"/>
        <family val="2"/>
        <scheme val="minor"/>
      </rPr>
      <t>c) Measured Sound Levels</t>
    </r>
    <r>
      <rPr>
        <sz val="11"/>
        <color theme="1"/>
        <rFont val="Calibri"/>
        <family val="2"/>
        <scheme val="minor"/>
      </rPr>
      <t xml:space="preserve">
The measured indoor sound levels should comply with the recommended ambient sound levels in SS 553: 2016.</t>
    </r>
  </si>
  <si>
    <t>Office design to cater to the needs of general users as well as special user groups who could visit or work there (e.g. Expectant Mothers, Mature workers, Physically challenged
employees).</t>
  </si>
  <si>
    <t xml:space="preserve">a) Tenanted premise is within a BCA Universal Design (UD) Mark certified building
</t>
  </si>
  <si>
    <t>To improve the nutritional value of food made available to employees on day to day basis.</t>
  </si>
  <si>
    <t xml:space="preserve">b) Offer healthier options for all catering i.e.
• Include whole-grains in all staple options
• Offer plain water as default beverage option
• Fresh fruits as an option for desserts
• Coffee and tea offered must have syrup/sugar served on the side, not pre-added
• Limit deep fried items (less than 10% of catered food items)
</t>
  </si>
  <si>
    <t>a) Provision of water coolers/ dispensers at convenient points within office premises for staff access. A minimum of one point should be provided for each floor.</t>
  </si>
  <si>
    <t xml:space="preserve">b) Provision of dedicated communal eating spaces furnished to support self-preparation of food and discourage eating at desks
• Fridge or other cold storage options
• Reheating facilities
• Commonly used utensils and cutlery
• Others
</t>
  </si>
  <si>
    <r>
      <rPr>
        <b/>
        <sz val="11"/>
        <color theme="1"/>
        <rFont val="Calibri"/>
        <family val="2"/>
        <scheme val="minor"/>
      </rPr>
      <t>c) Office Ergonomics</t>
    </r>
    <r>
      <rPr>
        <sz val="11"/>
        <color theme="1"/>
        <rFont val="Calibri"/>
        <family val="2"/>
        <scheme val="minor"/>
      </rPr>
      <t xml:space="preserve">
To optimise workplace design to meet the physical capabilities and characteristics of the employee to prevent injury, illness and improve quality of work life.</t>
    </r>
  </si>
  <si>
    <r>
      <rPr>
        <b/>
        <sz val="11"/>
        <color theme="1"/>
        <rFont val="Calibri"/>
        <family val="2"/>
        <scheme val="minor"/>
      </rPr>
      <t>•</t>
    </r>
    <r>
      <rPr>
        <sz val="11"/>
        <color theme="1"/>
        <rFont val="Calibri"/>
        <family val="2"/>
        <scheme val="minor"/>
      </rPr>
      <t xml:space="preserve"> Training and education of employees on basic ergonomics knowledge (e.g. induction programmes)
</t>
    </r>
  </si>
  <si>
    <t xml:space="preserve">To encourage physical activity during the commute to work.
a) Allocation of spaces to encourage sustainable commuting such as bicycle lots and shower/ changing facilities.
</t>
  </si>
  <si>
    <t>To encourage leisure time physical activity through fitness programmes and exercise facilities.</t>
  </si>
  <si>
    <t>To encourage the provision of greenery and biophilic features that improves the physical and mental well-being of occupants. These features include:</t>
  </si>
  <si>
    <t>1 point if any of the workplace eateries are on board the programme</t>
  </si>
  <si>
    <t xml:space="preserve">a) On-site workplace eateries on board HPB’s Healthier Dining Programme within the premise 
</t>
  </si>
  <si>
    <t>1 point if all 5 criteria are met for at least one event in the last 3 months</t>
  </si>
  <si>
    <t xml:space="preserve">c) Pantries and vending machines offer healthier snacks and drinks
• Healthier Choice Symbol products
• Unsweetened drinks
</t>
  </si>
  <si>
    <t>0.5 point for provision of at least 2 examples of furnishings with the dedicated communal eating space 
(Up to 0.5 point)</t>
  </si>
  <si>
    <t>To encourage physical activity at the workplace through active design of the office space for a healthy and productive workplace.</t>
  </si>
  <si>
    <t>1 point for every example stated
(Up to 2 points)</t>
  </si>
  <si>
    <t>• Provision of ergonomic office environment in accordance to SS 514:2016 Code of Office Ergonomics (e.g. height-adjustable workstations and chairs, standard desk with desk-top height adjustment stand, docking stations for laptops with external monitor screens, etc.)</t>
  </si>
  <si>
    <t xml:space="preserve">b) Encourage staff to use public transport, bicycle or other human powered transportation devices through awareness and incentive programmes (monetary and non-monetary incentives, e.g. additional staff benefits such as free healthy snacks for eligible staff)
</t>
  </si>
  <si>
    <t>a) Host structured, regular (at least 12 sessions per year) fitness programmes open to all staff to engage in physical activity. Examples of fitness programmes may include:
• Group Fitness Sessions
• Sports Interest Groups
• Others (e.g. ongoing friendly competitions)</t>
  </si>
  <si>
    <t xml:space="preserve">b) Engagement and use of external facilities/ resources
• Subsidised gym memberships
• Subsidised health and fitness assessments/ analysis
</t>
  </si>
  <si>
    <t>c) In-house exercise facilities (e.g. table tennis, exercise equipment, etc.) with shower/ changing facilities</t>
  </si>
  <si>
    <r>
      <rPr>
        <b/>
        <sz val="11"/>
        <color theme="1"/>
        <rFont val="Calibri"/>
        <family val="2"/>
        <scheme val="minor"/>
      </rPr>
      <t>a) Direct experience of nature</t>
    </r>
    <r>
      <rPr>
        <sz val="11"/>
        <color theme="1"/>
        <rFont val="Calibri"/>
        <family val="2"/>
        <scheme val="minor"/>
      </rPr>
      <t xml:space="preserve">
E.g. Provision of greenery (planters, potted plants, vertical greenery) or water features (e.g. aquarium) within the office</t>
    </r>
  </si>
  <si>
    <r>
      <rPr>
        <b/>
        <sz val="11"/>
        <color theme="1"/>
        <rFont val="Calibri"/>
        <family val="2"/>
        <scheme val="minor"/>
      </rPr>
      <t>b) Indirect experience of nature</t>
    </r>
    <r>
      <rPr>
        <sz val="11"/>
        <color theme="1"/>
        <rFont val="Calibri"/>
        <family val="2"/>
        <scheme val="minor"/>
      </rPr>
      <t xml:space="preserve">
E.g. Images, natural materials, texture, colours, naturalistic shapes and forms, geometry, etc.
</t>
    </r>
  </si>
  <si>
    <t>To encourage organisational work culture to consider for well-being of employees.</t>
  </si>
  <si>
    <r>
      <rPr>
        <b/>
        <sz val="11"/>
        <color theme="1"/>
        <rFont val="Calibri"/>
        <family val="2"/>
        <scheme val="minor"/>
      </rPr>
      <t>a) Supporting Employee Mental Resilience</t>
    </r>
    <r>
      <rPr>
        <sz val="11"/>
        <color theme="1"/>
        <rFont val="Calibri"/>
        <family val="2"/>
        <scheme val="minor"/>
      </rPr>
      <t xml:space="preserve">
To support employee mental well-being through policies and programmes such as:
• Employee assistance programme (e.g. counselling)
• Mental well-being talks and workshops
• Capability building workshops for supervisors
• Fatigue management policies and programmes (e.g. limiting the number of overtime hours, workshops on managing work fatigue)
• Others (e.g. addiction management)
</t>
    </r>
    <r>
      <rPr>
        <i/>
        <u/>
        <sz val="11"/>
        <color theme="1"/>
        <rFont val="Calibri"/>
        <family val="2"/>
        <scheme val="minor"/>
      </rPr>
      <t>Note</t>
    </r>
    <r>
      <rPr>
        <i/>
        <sz val="11"/>
        <color theme="1"/>
        <rFont val="Calibri"/>
        <family val="2"/>
        <scheme val="minor"/>
      </rPr>
      <t>:  Employee assistance programmes should be offered on an ongoing basis, while workshops should be conducted at least once a year</t>
    </r>
  </si>
  <si>
    <t>1 point each for every programme stated
(Up to 3 points)</t>
  </si>
  <si>
    <r>
      <rPr>
        <b/>
        <sz val="11"/>
        <color theme="1"/>
        <rFont val="Calibri"/>
        <family val="2"/>
        <scheme val="minor"/>
      </rPr>
      <t>a) Internal Staircases</t>
    </r>
    <r>
      <rPr>
        <sz val="11"/>
        <color theme="1"/>
        <rFont val="Calibri"/>
        <family val="2"/>
        <scheme val="minor"/>
      </rPr>
      <t xml:space="preserve">
Visually attractive internal staircases in a visible, accessible and prominent location in the building (within 7.5 metres of an entrance and before any elevators)</t>
    </r>
  </si>
  <si>
    <r>
      <rPr>
        <b/>
        <sz val="11"/>
        <color theme="1"/>
        <rFont val="Calibri"/>
        <family val="2"/>
        <scheme val="minor"/>
      </rPr>
      <t>b) Workstation</t>
    </r>
    <r>
      <rPr>
        <sz val="11"/>
        <color theme="1"/>
        <rFont val="Calibri"/>
        <family val="2"/>
        <scheme val="minor"/>
      </rPr>
      <t xml:space="preserve">
Encourage physical activity whilst working. Examples include:
• Availability of active workstations in common work areas (e.g. sit-stand desks, treadmill desks, bicycle desks, portable desk pedal, stepper machine) for any employee to reserve/ use
• Alternative meeting strategies (e.g. standing meetings)
</t>
    </r>
  </si>
  <si>
    <r>
      <t xml:space="preserve">To encourage employees in their efforts to quit smoking, through creating a smoke-free environment, and through programmes and resources such as:
• Smoke-free policies over and above legislative requirements (e.g. no smoking in uniform, no smoking within company premises)
• In-house smoking cessation counsellors
• Support groups
• Others (e.g. subsidies for nicotine replacement therapy)
</t>
    </r>
    <r>
      <rPr>
        <i/>
        <u/>
        <sz val="11"/>
        <color theme="1"/>
        <rFont val="Calibri"/>
        <family val="2"/>
        <scheme val="minor"/>
      </rPr>
      <t>Note</t>
    </r>
    <r>
      <rPr>
        <i/>
        <sz val="11"/>
        <color theme="1"/>
        <rFont val="Calibri"/>
        <family val="2"/>
        <scheme val="minor"/>
      </rPr>
      <t>:  Counselling services and support groups should be offered on an ongoing basis</t>
    </r>
  </si>
  <si>
    <t>0.5 points each for every example stated
(up to 2 points)</t>
  </si>
  <si>
    <t>Available Points (25 Points)</t>
  </si>
  <si>
    <t>To improve the overall energy consumption in the officethrough benchmarking using EEI</t>
  </si>
  <si>
    <t>Points scored = 0.5 x (% replacement of electricity by renewable energy)
(Up to 2 points)</t>
  </si>
  <si>
    <r>
      <t xml:space="preserve">To encourage greater adoption and use of renewable energy.
</t>
    </r>
    <r>
      <rPr>
        <b/>
        <sz val="11"/>
        <color theme="1"/>
        <rFont val="Calibri"/>
        <family val="2"/>
        <scheme val="minor"/>
      </rPr>
      <t>a) On-site generation</t>
    </r>
    <r>
      <rPr>
        <sz val="11"/>
        <color theme="1"/>
        <rFont val="Calibri"/>
        <family val="2"/>
        <scheme val="minor"/>
      </rPr>
      <t xml:space="preserve">
On-site generation of renewable energy to reduce office’s power consumption from the grid and carbon emissions
</t>
    </r>
  </si>
  <si>
    <r>
      <t xml:space="preserve"> b) Purchase of renewable energy
</t>
    </r>
    <r>
      <rPr>
        <sz val="11"/>
        <color theme="1"/>
        <rFont val="Calibri"/>
        <family val="2"/>
        <scheme val="minor"/>
      </rPr>
      <t xml:space="preserve">Offsite power purchase agreement from licenced electricity retailers to replace or offset required power consumption from the grid.  Renewal energy certificates (REC) from internally-recognised companies can also be considered. </t>
    </r>
    <r>
      <rPr>
        <b/>
        <sz val="11"/>
        <color theme="1"/>
        <rFont val="Calibri"/>
        <family val="2"/>
        <scheme val="minor"/>
      </rPr>
      <t xml:space="preserve">
</t>
    </r>
  </si>
  <si>
    <r>
      <rPr>
        <b/>
        <sz val="11"/>
        <color theme="1"/>
        <rFont val="Calibri"/>
        <family val="2"/>
        <scheme val="minor"/>
      </rPr>
      <t>a) Energy Monitoring</t>
    </r>
    <r>
      <rPr>
        <sz val="11"/>
        <color theme="1"/>
        <rFont val="Calibri"/>
        <family val="2"/>
        <scheme val="minor"/>
      </rPr>
      <t xml:space="preserve">
To encourage tracking of the office’s energy use with data presented in a relevant manner to make occupants aware of what they are consuming and engage them to be involved in managing end-use energy consumption.</t>
    </r>
  </si>
  <si>
    <r>
      <rPr>
        <b/>
        <sz val="11"/>
        <color theme="1"/>
        <rFont val="Calibri"/>
        <family val="2"/>
        <scheme val="minor"/>
      </rPr>
      <t>i) Electrical Sub-Metering</t>
    </r>
    <r>
      <rPr>
        <sz val="11"/>
        <color theme="1"/>
        <rFont val="Calibri"/>
        <family val="2"/>
        <scheme val="minor"/>
      </rPr>
      <t xml:space="preserve">
Provide private sub-meters to monitor the major energy use system in the office:
• Air-conditioning / FCUs
• Lighting
• Plug loads
</t>
    </r>
    <r>
      <rPr>
        <i/>
        <sz val="11"/>
        <color theme="1"/>
        <rFont val="Calibri"/>
        <family val="2"/>
        <scheme val="minor"/>
      </rPr>
      <t xml:space="preserve">Note: Energy consumption of data centres/ server rooms/ hub rooms should be separately metered for the purpose monitoring and EEI calculation. Hence, no further point will be given for submetering of these rooms.
</t>
    </r>
  </si>
  <si>
    <t xml:space="preserve">• The provision of an energy portal or dashboard in the form of digital displays in the office or on the company’s intranet
</t>
  </si>
  <si>
    <t xml:space="preserve">To submit annualised energy consumption data (in kWh) on an annual basis for the entire period of the certification
</t>
  </si>
  <si>
    <t xml:space="preserve">Encourage holistic environmental management plan to monitor, benchmark and continually improve the environmental performance of construction process and waste minimisation on the following arising from the fit-out/ renovation works:
• Energy
• Water
• Waste materials
</t>
  </si>
  <si>
    <r>
      <rPr>
        <b/>
        <sz val="11"/>
        <color theme="1"/>
        <rFont val="Calibri"/>
        <family val="2"/>
        <scheme val="minor"/>
      </rPr>
      <t>a) Green Mark for Office Interiors scheme</t>
    </r>
    <r>
      <rPr>
        <sz val="11"/>
        <color theme="1"/>
        <rFont val="Calibri"/>
        <family val="2"/>
        <scheme val="minor"/>
      </rPr>
      <t xml:space="preserve">
• Achieved a Green Mark Award under Green Mark for Office Interiors scheme
</t>
    </r>
  </si>
  <si>
    <r>
      <rPr>
        <b/>
        <sz val="11"/>
        <rFont val="Calibri"/>
        <family val="2"/>
        <scheme val="minor"/>
      </rPr>
      <t>c) Other complementary certifications</t>
    </r>
    <r>
      <rPr>
        <sz val="11"/>
        <rFont val="Calibri"/>
        <family val="2"/>
        <scheme val="minor"/>
      </rPr>
      <t xml:space="preserve">
Achieving other complementary certifications such as:
• Sustainability disclosure according to Global Reporting Initiative (GRI) Sustainability Reporting guidelines
• Certifications awarded by other bodies
</t>
    </r>
  </si>
  <si>
    <t>To display the Green Mark decal at a prominent location such as main entrance, foyer or main lobby to the office.</t>
  </si>
  <si>
    <t>Efforts to make workplace health promotion activities known, accessible and easy to participate for employees.</t>
  </si>
  <si>
    <t>0.5 point each per system
(Up to 1.5 points)</t>
  </si>
  <si>
    <r>
      <rPr>
        <b/>
        <sz val="11"/>
        <color theme="1"/>
        <rFont val="Calibri"/>
        <family val="2"/>
        <scheme val="minor"/>
      </rPr>
      <t>ii) Energy Portal and Dashboard</t>
    </r>
    <r>
      <rPr>
        <sz val="11"/>
        <color theme="1"/>
        <rFont val="Calibri"/>
        <family val="2"/>
        <scheme val="minor"/>
      </rPr>
      <t xml:space="preserve">
• Linking the private sub-meters to the office’s energy management system (either web-based or mobile application) or equivalent for purpose of trend logging and readouts</t>
    </r>
  </si>
  <si>
    <r>
      <rPr>
        <b/>
        <sz val="11"/>
        <color theme="1"/>
        <rFont val="Calibri"/>
        <family val="2"/>
        <scheme val="minor"/>
      </rPr>
      <t xml:space="preserve">b) Demand Control
</t>
    </r>
    <r>
      <rPr>
        <sz val="11"/>
        <color theme="1"/>
        <rFont val="Calibri"/>
        <family val="2"/>
        <scheme val="minor"/>
      </rPr>
      <t xml:space="preserve">Using occupancy based controls to vary indoor conditions and reduce energy consumption while maintaining good indoor environmental quality.
• Dynamic localised control allowing staff to control their own microclimate at their workplaces to suit their personal needs and preferences (e.g. lighting level, demand control ventilation, etc.)
</t>
    </r>
  </si>
  <si>
    <r>
      <rPr>
        <b/>
        <sz val="11"/>
        <color theme="1"/>
        <rFont val="Calibri"/>
        <family val="2"/>
        <scheme val="minor"/>
      </rPr>
      <t>c) Enhanced Filtration Media</t>
    </r>
    <r>
      <rPr>
        <sz val="11"/>
        <color theme="1"/>
        <rFont val="Calibri"/>
        <family val="2"/>
        <scheme val="minor"/>
      </rPr>
      <t xml:space="preserve">
Provision of air cleaning devices with stipulated air filtration performance to regulate particulate levels for &gt;90% of the occupied space e.g. electronic air cleaner, media filters.
</t>
    </r>
  </si>
  <si>
    <r>
      <rPr>
        <b/>
        <sz val="11"/>
        <color theme="1"/>
        <rFont val="Calibri"/>
        <family val="2"/>
        <scheme val="minor"/>
      </rPr>
      <t>b) Airborne Disinfection Technologies</t>
    </r>
    <r>
      <rPr>
        <sz val="11"/>
        <color theme="1"/>
        <rFont val="Calibri"/>
        <family val="2"/>
        <scheme val="minor"/>
      </rPr>
      <t xml:space="preserve">
Provision of a gree n-certified airborne disinfection technology in office to help eliminate airborne infectious micro-organisms and biological pollutants e.g. Ultraviolet Germicidal Irradiation System (UVGI)</t>
    </r>
  </si>
  <si>
    <r>
      <rPr>
        <b/>
        <sz val="11"/>
        <color theme="1"/>
        <rFont val="Calibri"/>
        <family val="2"/>
        <scheme val="minor"/>
      </rPr>
      <t>d) IAQ Management</t>
    </r>
    <r>
      <rPr>
        <sz val="11"/>
        <color theme="1"/>
        <rFont val="Calibri"/>
        <family val="2"/>
        <scheme val="minor"/>
      </rPr>
      <t xml:space="preserve">
Adoption of IAQ management practices stated in Workplace Safety and Health Guidelines – Management of Indoor Air Quality in Air-Conditioned Workplaces.
The appointed IAQ in-house IAQ manager should attend IAQ courses and educate the facility management staff accordingly.  The IAQ management framework flowchart in the Guidelines should also be used.  (Refer to https://www.wshc.sg)
</t>
    </r>
  </si>
  <si>
    <t>1  point</t>
  </si>
  <si>
    <t>Encourage tenants to take up and maintain high sustainability and corporate standards on well-being through certification.</t>
  </si>
  <si>
    <t>1 point if certificate is still valid</t>
  </si>
  <si>
    <r>
      <t xml:space="preserve">b) Singapore Health Award
</t>
    </r>
    <r>
      <rPr>
        <sz val="11"/>
        <color theme="1"/>
        <rFont val="Calibri"/>
        <family val="2"/>
        <scheme val="minor"/>
      </rPr>
      <t>• Accorded HPB’s Singapore Health Award Merit rating or above in the past 2 years</t>
    </r>
    <r>
      <rPr>
        <b/>
        <sz val="11"/>
        <color theme="1"/>
        <rFont val="Calibri"/>
        <family val="2"/>
        <scheme val="minor"/>
      </rPr>
      <t xml:space="preserve">
</t>
    </r>
  </si>
  <si>
    <r>
      <t xml:space="preserve">5.9 </t>
    </r>
    <r>
      <rPr>
        <b/>
        <u/>
        <sz val="11"/>
        <rFont val="Calibri"/>
        <family val="2"/>
        <scheme val="minor"/>
      </rPr>
      <t>Other Advanced Green Efforts</t>
    </r>
  </si>
  <si>
    <t xml:space="preserve">Offices which demonstrate substantial and exemplary performance to a specific sustainability indicator or outcome addressed within Green Mark beyond what is specified in the criteria, assessed on a case by case basis.
</t>
  </si>
  <si>
    <r>
      <t xml:space="preserve">5.10 </t>
    </r>
    <r>
      <rPr>
        <b/>
        <u/>
        <sz val="11"/>
        <color theme="1"/>
        <rFont val="Calibri"/>
        <family val="2"/>
        <scheme val="minor"/>
      </rPr>
      <t>Workplace Health Promotion Activities</t>
    </r>
  </si>
  <si>
    <r>
      <rPr>
        <b/>
        <sz val="11"/>
        <color theme="1"/>
        <rFont val="Calibri"/>
        <family val="2"/>
        <scheme val="minor"/>
      </rPr>
      <t xml:space="preserve">a) Promotion of health-related activities
</t>
    </r>
    <r>
      <rPr>
        <sz val="11"/>
        <color theme="1"/>
        <rFont val="Calibri"/>
        <family val="2"/>
        <scheme val="minor"/>
      </rPr>
      <t xml:space="preserve">Examples: </t>
    </r>
    <r>
      <rPr>
        <b/>
        <sz val="11"/>
        <color theme="1"/>
        <rFont val="Calibri"/>
        <family val="2"/>
        <scheme val="minor"/>
      </rPr>
      <t xml:space="preserve">
</t>
    </r>
    <r>
      <rPr>
        <sz val="11"/>
        <color theme="1"/>
        <rFont val="Calibri"/>
        <family val="2"/>
        <scheme val="minor"/>
      </rPr>
      <t xml:space="preserve">• Installation of point-of-decision prompts/ signage (e.g. at lift lobbies to encourage stair-taking)
• Publicity materials to promote healthy lifestyles (e.g. tips to eat healthily, available programmes and policies that promote workplace health)
• Incentives for healthier behaviours (e.g. pricing incentives for healthy food selection, choice architecture practices, rewards for regular participation of fitness programmes)
</t>
    </r>
  </si>
  <si>
    <r>
      <rPr>
        <b/>
        <sz val="11"/>
        <color theme="1"/>
        <rFont val="Calibri"/>
        <family val="2"/>
        <scheme val="minor"/>
      </rPr>
      <t xml:space="preserve">b) Inclusivity
</t>
    </r>
    <r>
      <rPr>
        <sz val="11"/>
        <color theme="1"/>
        <rFont val="Calibri"/>
        <family val="2"/>
        <scheme val="minor"/>
      </rPr>
      <t xml:space="preserve">Examples: </t>
    </r>
    <r>
      <rPr>
        <b/>
        <sz val="11"/>
        <color theme="1"/>
        <rFont val="Calibri"/>
        <family val="2"/>
        <scheme val="minor"/>
      </rPr>
      <t xml:space="preserve">
</t>
    </r>
    <r>
      <rPr>
        <sz val="11"/>
        <color theme="1"/>
        <rFont val="Calibri"/>
        <family val="2"/>
        <scheme val="minor"/>
      </rPr>
      <t xml:space="preserve">• Programmes designed to reach out to off-site and shift workers (e.g. fitness classes at multiple sites, timing of activities to meet shift times, e-platforms, etc.)
• Catering to different demographic and preferences (e.g. differing language proficiencies)
</t>
    </r>
  </si>
  <si>
    <r>
      <rPr>
        <b/>
        <sz val="11"/>
        <color theme="1"/>
        <rFont val="Calibri"/>
        <family val="2"/>
        <scheme val="minor"/>
      </rPr>
      <t>c) Others</t>
    </r>
    <r>
      <rPr>
        <sz val="11"/>
        <color theme="1"/>
        <rFont val="Calibri"/>
        <family val="2"/>
        <scheme val="minor"/>
      </rPr>
      <t xml:space="preserve">
Examples: 
• Tenancy/ lease contract with on-site workplace eateries on board HPB’s Healthier Dining programme stipulating the provision of healthier meals (at least 1 &lt;500kcal dish or use healthier oils or serve wholegrains)
</t>
    </r>
  </si>
  <si>
    <t>Requirements met?</t>
  </si>
  <si>
    <r>
      <t>To ensure that the overall installed lighting power density (LPD) does not exceed 12 W/m</t>
    </r>
    <r>
      <rPr>
        <vertAlign val="superscript"/>
        <sz val="11"/>
        <color theme="1"/>
        <rFont val="Calibri"/>
        <family val="2"/>
        <scheme val="minor"/>
      </rPr>
      <t>2</t>
    </r>
    <r>
      <rPr>
        <sz val="11"/>
        <color theme="1"/>
        <rFont val="Calibri"/>
        <family val="2"/>
        <scheme val="minor"/>
      </rPr>
      <t>.</t>
    </r>
  </si>
  <si>
    <r>
      <t>Gold, Gold</t>
    </r>
    <r>
      <rPr>
        <vertAlign val="superscript"/>
        <sz val="11"/>
        <color theme="1"/>
        <rFont val="Calibri"/>
        <family val="2"/>
        <scheme val="minor"/>
      </rPr>
      <t>PLUS</t>
    </r>
    <r>
      <rPr>
        <sz val="11"/>
        <color theme="1"/>
        <rFont val="Calibri"/>
        <family val="2"/>
        <scheme val="minor"/>
      </rPr>
      <t xml:space="preserve"> and
Platinum Ratings</t>
    </r>
  </si>
  <si>
    <r>
      <t>Gold</t>
    </r>
    <r>
      <rPr>
        <vertAlign val="superscript"/>
        <sz val="11"/>
        <color theme="1"/>
        <rFont val="Calibri"/>
        <family val="2"/>
        <scheme val="minor"/>
      </rPr>
      <t>PLUS</t>
    </r>
    <r>
      <rPr>
        <sz val="11"/>
        <color theme="1"/>
        <rFont val="Calibri"/>
        <family val="2"/>
        <scheme val="minor"/>
      </rPr>
      <t xml:space="preserve"> and
Platinum Ratings</t>
    </r>
  </si>
  <si>
    <t>If unitary air-conditioning systems are used, all systems should have a minimum rating of 4 ticks or equivalent COP (Coefficient of Performance) under the Singapore Energy Labelling Scheme.</t>
  </si>
  <si>
    <t>Setting of sustainable and environmentally friendly procurement and purchasing policy and use and purchase of sustainable and environmentally friendly products for office stationery and cleaning products.</t>
  </si>
  <si>
    <t xml:space="preserve">To maintain indoor dry bulb temperature at 23°C and above to prevent overcooling.  The average relative humidity should not exceed 65% for new office premises and 70% for existing office premises.  </t>
  </si>
  <si>
    <r>
      <t xml:space="preserve">To conduct at least </t>
    </r>
    <r>
      <rPr>
        <u/>
        <sz val="11"/>
        <color theme="1"/>
        <rFont val="Calibri"/>
        <family val="2"/>
        <scheme val="minor"/>
      </rPr>
      <t xml:space="preserve">one green </t>
    </r>
    <r>
      <rPr>
        <sz val="11"/>
        <color theme="1"/>
        <rFont val="Calibri"/>
        <family val="2"/>
        <scheme val="minor"/>
      </rPr>
      <t xml:space="preserve">and </t>
    </r>
    <r>
      <rPr>
        <u/>
        <sz val="11"/>
        <color theme="1"/>
        <rFont val="Calibri"/>
        <family val="2"/>
        <scheme val="minor"/>
      </rPr>
      <t xml:space="preserve">one health-related </t>
    </r>
    <r>
      <rPr>
        <sz val="11"/>
        <color theme="1"/>
        <rFont val="Calibri"/>
        <family val="2"/>
        <scheme val="minor"/>
      </rPr>
      <t>activity in a year for the office occupants.  Companies may tap on external resources to run these activities.</t>
    </r>
  </si>
  <si>
    <t>10. DEDICATED FUNDS</t>
  </si>
  <si>
    <t xml:space="preserve">To set aside dedicated funds to run workplace health promotion and green-related activities. </t>
  </si>
  <si>
    <r>
      <t>FOR GOLD, GOLD</t>
    </r>
    <r>
      <rPr>
        <b/>
        <vertAlign val="superscript"/>
        <sz val="12"/>
        <color theme="1"/>
        <rFont val="Calibri"/>
        <family val="2"/>
        <scheme val="minor"/>
      </rPr>
      <t>PLUS</t>
    </r>
    <r>
      <rPr>
        <b/>
        <sz val="12"/>
        <color theme="1"/>
        <rFont val="Calibri"/>
        <family val="2"/>
        <scheme val="minor"/>
      </rPr>
      <t xml:space="preserve"> AND PLATINUM RATINGS</t>
    </r>
  </si>
  <si>
    <t>11. MINIMUM POINTS SCORE</t>
  </si>
  <si>
    <r>
      <rPr>
        <sz val="11"/>
        <color theme="1"/>
        <rFont val="Calibri"/>
        <family val="2"/>
        <scheme val="minor"/>
      </rPr>
      <t>To ensure that the office meets both green and health objectives, minimum points score shall be achieved according to the table below.</t>
    </r>
    <r>
      <rPr>
        <b/>
        <sz val="11"/>
        <color theme="1"/>
        <rFont val="Calibri"/>
        <family val="2"/>
        <scheme val="minor"/>
      </rPr>
      <t xml:space="preserve">
</t>
    </r>
  </si>
  <si>
    <t xml:space="preserve">12. OFFICE ENERGY CONSUMPTION </t>
  </si>
  <si>
    <t>13. LIGHTING POWER DENSITY (LPD)</t>
  </si>
  <si>
    <t>14. AIR-CONDITIONING SYSTEM EFFICIENCY</t>
  </si>
  <si>
    <t>15. ENVIRONMENTAL PERFORMANCE TARGETS &amp; ACTION PLAN</t>
  </si>
  <si>
    <t>16. INDOOR AIR QUALITY (IAQ) SURVEILLANCE AUDIT</t>
  </si>
  <si>
    <t>17. POST OCCUPANCY EVALUATION (POE)</t>
  </si>
  <si>
    <t>18. GREEN PROCUREMENT POLICY</t>
  </si>
  <si>
    <t>19. WORKPLACE HEALTH PROMOTING POLICIES</t>
  </si>
  <si>
    <t>20. WORKPLACE HEALTH PROMOTION PROGRAMME</t>
  </si>
  <si>
    <t>To set at least three health-promoting policies covering at least three of the following topics:
i) Active living – promoting employees to be more physically active
ii) Mental well-being – supporting good mental health for employees
iii) Healthy eating – supporting healthier eating amongst employees
iv) Smoke-free – creating a smoke-free environment 
v) Chronic disease management  – screening employees for chronic diseases and equipping them with knowledge and skills to manage any known conditions</t>
  </si>
  <si>
    <t xml:space="preserve">To run a suite of programmes for workplace health promotion based on the identified health needs, for example through surveys such as the Post Occupancy Evaluation (POE). The suite of programmes should target certain goals and objectives, and cover at least the top 3 identified needs in the following topics:
i) Active living
ii) Mental Well being
iii) Healthy Eating
iv) Smoke-free
v) Chronic disease management
</t>
  </si>
  <si>
    <t>ü</t>
  </si>
  <si>
    <t>Office NLA</t>
  </si>
  <si>
    <t>m2</t>
  </si>
  <si>
    <t>Designed headcount</t>
  </si>
  <si>
    <t>pax</t>
  </si>
  <si>
    <t>Occupant density</t>
  </si>
  <si>
    <t>m2/pax</t>
  </si>
  <si>
    <t>Normalised EEI</t>
  </si>
  <si>
    <t>LPD</t>
  </si>
  <si>
    <t>W/m2</t>
  </si>
  <si>
    <t>Subtotal</t>
  </si>
  <si>
    <t>Points</t>
  </si>
  <si>
    <t>%</t>
  </si>
  <si>
    <t>Parts 1 - 2</t>
  </si>
  <si>
    <t>Parts 3 - 5</t>
  </si>
  <si>
    <t>Total</t>
  </si>
  <si>
    <t>kWh/m2/yr</t>
  </si>
  <si>
    <t xml:space="preserve">Date of assessment: </t>
  </si>
  <si>
    <t xml:space="preserve">Address:  </t>
  </si>
  <si>
    <t xml:space="preserve">Project: </t>
  </si>
  <si>
    <t>Check for Pre-req 11.</t>
  </si>
  <si>
    <t xml:space="preserve">Projected Award </t>
  </si>
  <si>
    <t>Green Mark for Healthier Workplaces (GM HW: 2018)</t>
  </si>
  <si>
    <t>Section 5 - ADVANCED GREEN AND HEALTH EFFORTS</t>
  </si>
  <si>
    <t>Other Advanced Green Efforts</t>
  </si>
  <si>
    <t>Advanced Green Efforts</t>
  </si>
  <si>
    <t>Advanced Health Efforts</t>
  </si>
  <si>
    <t>Pre-Requisite Requirements for GM HW: 2018</t>
  </si>
  <si>
    <t>To appoint a management representative from the corporate real estate team or a green and health ambassador within the office to lead the implementation of the sustainability and also health promotional activities in the office.</t>
  </si>
  <si>
    <t>To conduct an IAQ surveillance audit once every three years and ensure that the recommended IAQ parameters are met.  The audit shall be conducted by an accredited laboratory under the Singapore Accreditation Council with respect to the recommended IAQ parameters and acceptable limits stated in Table 1 of SS 554:2016 Code of Practice for `Indoor Air quality for Air-Conditioned Buildings'.</t>
  </si>
  <si>
    <t>Green Mark Points (17 Points)</t>
  </si>
  <si>
    <t xml:space="preserve">To encourage tenants to go the extra mile towards sustainability and establish agreed levels of environmental performance between landlord and tenant through the signing of green lease or green clauses as part of the tenancy agreement. These green clauses shall provide details recommending minimum environmental standards to assist tenants in making their fit-out and downstream operation decisions.
</t>
  </si>
  <si>
    <t>To recognise Senior Management’s commitment and leadership towards a sustainable office.
To establish the following policies and documents which contain sustainable targets, implementation strategies and improvement plans to achieve the target set over the next five years with endorsement by Senior Management.
a) Environmental Policy for the organisation
b) Organisation or site-specific environmental performance targets and action plans
i) Energy Management Policy and Improvement Plan
ii) Water Management Policy and Improvement Plan
iii) Waste Management Policy and Recycling Plan
iv) ISO 14001 or ISO 50001 certifications
c) Key appointment holders for the office operation including the persons responsible for review, implementation and roll-out of these action plans with organisation chart made known to the office occupants</t>
  </si>
  <si>
    <t>This refers to the provision of relevant information and guidance to the occupants by the green and health ambassador/ committee as to how they can contribute positively to the office’s environmental performance and overall occupant well-being.</t>
  </si>
  <si>
    <t>a) Green and Health Education</t>
  </si>
  <si>
    <t>b) Green and Health-Related Activites</t>
  </si>
  <si>
    <r>
      <rPr>
        <b/>
        <sz val="10.5"/>
        <color theme="1"/>
        <rFont val="Calibri"/>
        <family val="2"/>
        <scheme val="minor"/>
      </rPr>
      <t>b) Flexible Layout</t>
    </r>
    <r>
      <rPr>
        <sz val="10.5"/>
        <color theme="1"/>
        <rFont val="Calibri"/>
        <family val="2"/>
        <scheme val="minor"/>
      </rPr>
      <t xml:space="preserve">
To encourage design of open, flexible and reconfigurable layouts for maximum space usage.
• Provision of open and flexible layout with minimum enclosed space for ≥ 50% of office area
• Provision of space savers, compactors, mobile stations, etc.
• Agile working facilities (e.g. hot desking, touchdown areas, lockers for staff with no assigned desks, etc.)
• Multi-functional spaces e.g. pantry areas for townhall sessions, small meetings, health promoting activities (e.g. physical activity, health workshops, health screening and coaching), etc.
• Others</t>
    </r>
  </si>
  <si>
    <r>
      <rPr>
        <b/>
        <sz val="11"/>
        <color theme="1"/>
        <rFont val="Calibri"/>
        <family val="2"/>
        <scheme val="minor"/>
      </rPr>
      <t xml:space="preserve">d) Indoor Air Quality (IAQ) Surveillance Audit
</t>
    </r>
    <r>
      <rPr>
        <sz val="11"/>
        <color theme="1"/>
        <rFont val="Calibri"/>
        <family val="2"/>
        <scheme val="minor"/>
      </rPr>
      <t xml:space="preserve">Conduct periodic IAQ surveillance audit and ensure that the recommended IAQ parameters are met.  The audit shall be conducted by an accredited laboratory under the Singapore Accreditation Council with respect to the recommended IAQ parameters and acceptable limits stated in Table 1 of SS 554:2016 Code of Practice for `Indoor Air quality for Air-Conditioned Buildings' (For the SAC accredited laboratories, please refer to https://www.sac-accreditation.gov.sg/cab/acab/Pages/ACTL-Overview.aspx?f=LAF&amp;a=LAF002)
</t>
    </r>
  </si>
  <si>
    <t xml:space="preserve">To encourage the following which contribute towards ensuring well-lit and comfortable spaces and minimising physiological discomfort for the users.  
Extent of coverage: At least 90% of occupied areas.  
</t>
  </si>
  <si>
    <t>Green Mark Points (21 Points)</t>
  </si>
  <si>
    <r>
      <rPr>
        <b/>
        <sz val="11"/>
        <color theme="1"/>
        <rFont val="Calibri"/>
        <family val="2"/>
        <scheme val="minor"/>
      </rPr>
      <t>a) Holistic Workplace Health Policies</t>
    </r>
    <r>
      <rPr>
        <sz val="11"/>
        <color theme="1"/>
        <rFont val="Calibri"/>
        <family val="2"/>
        <scheme val="minor"/>
      </rPr>
      <t xml:space="preserve">
• Flexi-benefit schemes that support healthy lifestyle programmes
• Protected time for participation in health promotion activities
• Work-Life policies (e.g. flexible work arrangements)
• Policies that support screen time management (e.g. regular breaks away from screens)
• Policies that support health screening
• Policies that support breastfeeding
• Others
</t>
    </r>
  </si>
  <si>
    <t>Section 5 – ADVANCED GREEN AND HEALTH EFFORTS</t>
  </si>
  <si>
    <t>Part A: Advanced Green Efforts</t>
  </si>
  <si>
    <r>
      <t xml:space="preserve">a) IAQ Surveillance Audit
</t>
    </r>
    <r>
      <rPr>
        <sz val="11"/>
        <color theme="1"/>
        <rFont val="Calibri"/>
        <family val="2"/>
        <scheme val="minor"/>
      </rPr>
      <t xml:space="preserve">IAQ surveillance audit is conducted once every three years by an accredited laboratory under the Singapore Accreditation Council with respect to the recommended IAQ parameters and acceptable limits stated in Table 1 of SS 554: 2016 based on the </t>
    </r>
    <r>
      <rPr>
        <u/>
        <sz val="11"/>
        <color theme="1"/>
        <rFont val="Calibri"/>
        <family val="2"/>
        <scheme val="minor"/>
      </rPr>
      <t>reference methods</t>
    </r>
    <r>
      <rPr>
        <b/>
        <sz val="11"/>
        <color theme="1"/>
        <rFont val="Calibri"/>
        <family val="2"/>
        <scheme val="minor"/>
      </rPr>
      <t xml:space="preserve">
</t>
    </r>
  </si>
  <si>
    <t>Part B: Advanced Health Efforts</t>
  </si>
  <si>
    <t>% Improvement =</t>
  </si>
  <si>
    <t>% replacement of electricity by renewable energy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</si>
</sst>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9" x14ac:knownFonts="1">
    <font>
      <sz val="11"/>
      <color theme="1"/>
      <name val="Calibri"/>
      <family val="2"/>
      <scheme val="minor"/>
    </font>
    <font>
      <b/>
      <sz val="11"/>
      <color theme="1"/>
      <name val="Calibri"/>
      <family val="2"/>
      <scheme val="minor"/>
    </font>
    <font>
      <b/>
      <u/>
      <sz val="11"/>
      <color theme="1"/>
      <name val="Calibri"/>
      <family val="2"/>
      <scheme val="minor"/>
    </font>
    <font>
      <i/>
      <sz val="11"/>
      <color theme="1"/>
      <name val="Calibri"/>
      <family val="2"/>
      <scheme val="minor"/>
    </font>
    <font>
      <u/>
      <sz val="11"/>
      <color theme="1"/>
      <name val="Calibri"/>
      <family val="2"/>
      <scheme val="minor"/>
    </font>
    <font>
      <sz val="11"/>
      <name val="Calibri"/>
      <family val="2"/>
      <scheme val="minor"/>
    </font>
    <font>
      <vertAlign val="superscript"/>
      <sz val="11"/>
      <color theme="1"/>
      <name val="Calibri"/>
      <family val="2"/>
      <scheme val="minor"/>
    </font>
    <font>
      <b/>
      <sz val="11"/>
      <name val="Calibri"/>
      <family val="2"/>
      <scheme val="minor"/>
    </font>
    <font>
      <b/>
      <u/>
      <sz val="11"/>
      <name val="Calibri"/>
      <family val="2"/>
      <scheme val="minor"/>
    </font>
    <font>
      <sz val="11"/>
      <color theme="1"/>
      <name val="Calibri"/>
      <family val="2"/>
      <scheme val="minor"/>
    </font>
    <font>
      <b/>
      <sz val="12"/>
      <color theme="1"/>
      <name val="Calibri"/>
      <family val="2"/>
      <scheme val="minor"/>
    </font>
    <font>
      <b/>
      <sz val="14"/>
      <color theme="1"/>
      <name val="Calibri"/>
      <family val="2"/>
      <scheme val="minor"/>
    </font>
    <font>
      <b/>
      <sz val="10.5"/>
      <color theme="1"/>
      <name val="Calibri"/>
      <family val="2"/>
      <scheme val="minor"/>
    </font>
    <font>
      <b/>
      <sz val="10.5"/>
      <name val="Calibri"/>
      <family val="2"/>
      <scheme val="minor"/>
    </font>
    <font>
      <b/>
      <u/>
      <sz val="10.5"/>
      <color theme="1"/>
      <name val="Calibri"/>
      <family val="2"/>
      <scheme val="minor"/>
    </font>
    <font>
      <sz val="10.5"/>
      <color theme="1"/>
      <name val="Calibri"/>
      <family val="2"/>
      <scheme val="minor"/>
    </font>
    <font>
      <i/>
      <sz val="10.5"/>
      <color theme="1"/>
      <name val="Calibri"/>
      <family val="2"/>
      <scheme val="minor"/>
    </font>
    <font>
      <sz val="10.5"/>
      <name val="Calibri"/>
      <family val="2"/>
      <scheme val="minor"/>
    </font>
    <font>
      <u/>
      <sz val="10.5"/>
      <color theme="1"/>
      <name val="Calibri"/>
      <family val="2"/>
      <scheme val="minor"/>
    </font>
    <font>
      <sz val="11"/>
      <color theme="1"/>
      <name val="Calibri"/>
      <family val="2"/>
    </font>
    <font>
      <sz val="9.9"/>
      <color theme="1"/>
      <name val="Calibri"/>
      <family val="2"/>
    </font>
    <font>
      <i/>
      <u/>
      <sz val="11"/>
      <color theme="1"/>
      <name val="Calibri"/>
      <family val="2"/>
      <scheme val="minor"/>
    </font>
    <font>
      <b/>
      <vertAlign val="superscript"/>
      <sz val="12"/>
      <color theme="1"/>
      <name val="Calibri"/>
      <family val="2"/>
      <scheme val="minor"/>
    </font>
    <font>
      <sz val="12"/>
      <color theme="1"/>
      <name val="Calibri"/>
      <family val="2"/>
      <scheme val="minor"/>
    </font>
    <font>
      <sz val="18"/>
      <color theme="1"/>
      <name val="Wingdings"/>
      <charset val="2"/>
    </font>
    <font>
      <sz val="18"/>
      <color theme="1"/>
      <name val="Calibri"/>
      <family val="2"/>
      <scheme val="minor"/>
    </font>
    <font>
      <sz val="11"/>
      <color rgb="FFFF0000"/>
      <name val="Calibri"/>
      <family val="2"/>
      <scheme val="minor"/>
    </font>
    <font>
      <b/>
      <sz val="11"/>
      <color theme="0"/>
      <name val="Calibri"/>
      <family val="2"/>
      <scheme val="minor"/>
    </font>
    <font>
      <sz val="11"/>
      <color theme="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rgb="FF99CCFF"/>
        <bgColor indexed="64"/>
      </patternFill>
    </fill>
    <fill>
      <patternFill patternType="solid">
        <fgColor rgb="FFFFFF66"/>
        <bgColor indexed="64"/>
      </patternFill>
    </fill>
    <fill>
      <patternFill patternType="solid">
        <fgColor rgb="FFFFFF00"/>
        <bgColor indexed="64"/>
      </patternFill>
    </fill>
    <fill>
      <patternFill patternType="solid">
        <fgColor rgb="FF92D050"/>
        <bgColor indexed="64"/>
      </patternFill>
    </fill>
    <fill>
      <patternFill patternType="solid">
        <fgColor theme="4"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9" fontId="9" fillId="0" borderId="0" applyFont="0" applyFill="0" applyBorder="0" applyAlignment="0" applyProtection="0"/>
    <xf numFmtId="43" fontId="9" fillId="0" borderId="0" applyFont="0" applyFill="0" applyBorder="0" applyAlignment="0" applyProtection="0"/>
  </cellStyleXfs>
  <cellXfs count="233">
    <xf numFmtId="0" fontId="0" fillId="0" borderId="0" xfId="0"/>
    <xf numFmtId="0" fontId="0" fillId="0" borderId="1" xfId="0" applyBorder="1" applyAlignment="1">
      <alignment vertical="top" wrapText="1"/>
    </xf>
    <xf numFmtId="0" fontId="1" fillId="3" borderId="1" xfId="0" applyFont="1" applyFill="1" applyBorder="1" applyAlignment="1">
      <alignment horizontal="center"/>
    </xf>
    <xf numFmtId="0" fontId="1" fillId="3" borderId="1" xfId="0" applyFont="1" applyFill="1" applyBorder="1"/>
    <xf numFmtId="0" fontId="0" fillId="0" borderId="0" xfId="0" applyBorder="1"/>
    <xf numFmtId="0" fontId="1" fillId="2" borderId="1" xfId="0" applyFont="1" applyFill="1" applyBorder="1"/>
    <xf numFmtId="0" fontId="0" fillId="0" borderId="1" xfId="0" applyFont="1" applyBorder="1" applyAlignment="1">
      <alignment horizontal="left" vertical="top" wrapText="1"/>
    </xf>
    <xf numFmtId="0" fontId="0" fillId="0" borderId="1" xfId="0" applyFont="1" applyBorder="1" applyAlignment="1">
      <alignment horizontal="center" vertical="center" wrapText="1"/>
    </xf>
    <xf numFmtId="0" fontId="5" fillId="0" borderId="1" xfId="0" applyFont="1" applyBorder="1" applyAlignment="1">
      <alignment horizontal="center" vertical="center"/>
    </xf>
    <xf numFmtId="0" fontId="1" fillId="0" borderId="1" xfId="0" applyFont="1" applyFill="1" applyBorder="1" applyAlignment="1">
      <alignment vertical="top"/>
    </xf>
    <xf numFmtId="0" fontId="0" fillId="0" borderId="1" xfId="0" applyFill="1" applyBorder="1" applyAlignment="1">
      <alignment vertical="top" wrapText="1"/>
    </xf>
    <xf numFmtId="0" fontId="1" fillId="3" borderId="1" xfId="0" applyFont="1" applyFill="1" applyBorder="1" applyAlignment="1">
      <alignment vertical="center"/>
    </xf>
    <xf numFmtId="0" fontId="1" fillId="0" borderId="0" xfId="0" applyFont="1"/>
    <xf numFmtId="0" fontId="1" fillId="0" borderId="1" xfId="0" applyFont="1" applyBorder="1" applyAlignment="1">
      <alignment horizontal="left" vertical="top" wrapText="1"/>
    </xf>
    <xf numFmtId="0" fontId="0" fillId="0" borderId="1" xfId="0" applyFont="1" applyBorder="1" applyAlignment="1">
      <alignment horizontal="center" vertical="top" wrapText="1"/>
    </xf>
    <xf numFmtId="0" fontId="0" fillId="0" borderId="1" xfId="0" applyFont="1" applyBorder="1" applyAlignment="1">
      <alignment vertical="top" wrapText="1"/>
    </xf>
    <xf numFmtId="0" fontId="1" fillId="3" borderId="1" xfId="0" applyFont="1" applyFill="1" applyBorder="1" applyAlignment="1">
      <alignment horizontal="center" vertical="center"/>
    </xf>
    <xf numFmtId="0" fontId="0" fillId="0" borderId="0" xfId="0" applyFont="1" applyBorder="1" applyAlignment="1">
      <alignment horizontal="center"/>
    </xf>
    <xf numFmtId="0" fontId="0" fillId="0" borderId="0" xfId="0" applyFont="1" applyAlignment="1">
      <alignment horizontal="center"/>
    </xf>
    <xf numFmtId="0" fontId="5" fillId="0" borderId="1" xfId="0" applyFont="1" applyBorder="1" applyAlignment="1">
      <alignment horizontal="left" vertical="top" wrapText="1"/>
    </xf>
    <xf numFmtId="0" fontId="5"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xf>
    <xf numFmtId="0" fontId="0" fillId="0" borderId="1" xfId="0" applyBorder="1" applyAlignment="1">
      <alignment horizontal="center" vertical="center"/>
    </xf>
    <xf numFmtId="0" fontId="0" fillId="0" borderId="1" xfId="0" applyBorder="1" applyAlignment="1">
      <alignment horizontal="left" vertical="center"/>
    </xf>
    <xf numFmtId="0" fontId="1" fillId="6" borderId="1" xfId="0" applyFont="1" applyFill="1" applyBorder="1" applyAlignment="1">
      <alignment horizontal="center"/>
    </xf>
    <xf numFmtId="0" fontId="1" fillId="7" borderId="1" xfId="0" applyFont="1" applyFill="1" applyBorder="1" applyAlignment="1">
      <alignment horizontal="center"/>
    </xf>
    <xf numFmtId="0" fontId="10" fillId="0" borderId="0" xfId="0" applyFont="1" applyAlignment="1">
      <alignment horizontal="left"/>
    </xf>
    <xf numFmtId="0" fontId="11" fillId="0" borderId="0" xfId="0" applyFont="1" applyAlignment="1">
      <alignment horizontal="left"/>
    </xf>
    <xf numFmtId="0" fontId="10" fillId="0" borderId="0" xfId="0" applyFont="1"/>
    <xf numFmtId="0" fontId="10" fillId="0" borderId="0" xfId="0" applyFont="1" applyAlignment="1">
      <alignment horizontal="center"/>
    </xf>
    <xf numFmtId="0" fontId="11" fillId="0" borderId="0" xfId="0" applyFont="1"/>
    <xf numFmtId="0" fontId="11" fillId="0" borderId="0" xfId="0" applyFont="1" applyAlignment="1">
      <alignment horizontal="center"/>
    </xf>
    <xf numFmtId="0" fontId="1" fillId="3" borderId="1" xfId="0" applyFont="1" applyFill="1" applyBorder="1" applyAlignment="1">
      <alignment vertical="top"/>
    </xf>
    <xf numFmtId="0" fontId="1" fillId="3" borderId="1" xfId="0" applyFont="1" applyFill="1" applyBorder="1" applyAlignment="1">
      <alignment horizontal="center" vertical="top"/>
    </xf>
    <xf numFmtId="0" fontId="1" fillId="0" borderId="1" xfId="0" applyFont="1" applyBorder="1" applyAlignment="1">
      <alignment vertical="top" wrapText="1"/>
    </xf>
    <xf numFmtId="0" fontId="0" fillId="0" borderId="1" xfId="0" applyFill="1" applyBorder="1" applyAlignment="1">
      <alignment horizontal="center" vertical="center" wrapText="1"/>
    </xf>
    <xf numFmtId="0" fontId="0" fillId="0" borderId="1" xfId="0" applyFont="1" applyFill="1" applyBorder="1" applyAlignment="1">
      <alignment horizontal="left" vertical="top" wrapText="1"/>
    </xf>
    <xf numFmtId="0" fontId="0" fillId="0" borderId="1" xfId="0" applyFont="1" applyFill="1" applyBorder="1" applyAlignment="1">
      <alignment horizontal="center" vertical="center" wrapText="1"/>
    </xf>
    <xf numFmtId="0" fontId="0" fillId="0" borderId="1" xfId="0" applyFont="1" applyFill="1" applyBorder="1" applyAlignment="1">
      <alignment vertical="top" wrapText="1"/>
    </xf>
    <xf numFmtId="0" fontId="0" fillId="0" borderId="0" xfId="0" applyFill="1"/>
    <xf numFmtId="0" fontId="1" fillId="6" borderId="1" xfId="0" applyFont="1" applyFill="1" applyBorder="1" applyAlignment="1">
      <alignment horizontal="center" vertical="top" wrapText="1"/>
    </xf>
    <xf numFmtId="0" fontId="7" fillId="6" borderId="11" xfId="0" applyFont="1" applyFill="1" applyBorder="1" applyAlignment="1">
      <alignment horizontal="center" vertical="center"/>
    </xf>
    <xf numFmtId="0" fontId="7" fillId="6" borderId="12" xfId="0" applyFont="1" applyFill="1" applyBorder="1" applyAlignment="1">
      <alignment horizontal="center" vertical="center"/>
    </xf>
    <xf numFmtId="0" fontId="7" fillId="7" borderId="1" xfId="0" applyFont="1" applyFill="1" applyBorder="1" applyAlignment="1">
      <alignment horizontal="center"/>
    </xf>
    <xf numFmtId="0" fontId="12" fillId="2" borderId="1" xfId="0" applyFont="1" applyFill="1" applyBorder="1"/>
    <xf numFmtId="0" fontId="12" fillId="2" borderId="1" xfId="0" applyFont="1" applyFill="1" applyBorder="1" applyAlignment="1">
      <alignment horizontal="center"/>
    </xf>
    <xf numFmtId="0" fontId="12" fillId="6" borderId="1" xfId="0" applyFont="1" applyFill="1" applyBorder="1" applyAlignment="1">
      <alignment horizontal="center"/>
    </xf>
    <xf numFmtId="0" fontId="12" fillId="3" borderId="1" xfId="0" applyFont="1" applyFill="1" applyBorder="1"/>
    <xf numFmtId="0" fontId="12" fillId="3" borderId="1" xfId="0" applyFont="1" applyFill="1" applyBorder="1" applyAlignment="1">
      <alignment horizontal="center"/>
    </xf>
    <xf numFmtId="0" fontId="15" fillId="0" borderId="1" xfId="0" applyFont="1" applyBorder="1" applyAlignment="1">
      <alignment vertical="top" wrapText="1"/>
    </xf>
    <xf numFmtId="0" fontId="15" fillId="0" borderId="1" xfId="0" applyFont="1" applyBorder="1" applyAlignment="1">
      <alignment horizontal="center" vertical="center" wrapText="1"/>
    </xf>
    <xf numFmtId="0" fontId="15" fillId="6" borderId="1" xfId="0" applyFont="1" applyFill="1" applyBorder="1" applyAlignment="1">
      <alignment horizontal="center"/>
    </xf>
    <xf numFmtId="0" fontId="15" fillId="0" borderId="1" xfId="0" applyFont="1" applyBorder="1" applyAlignment="1">
      <alignment horizontal="left" vertical="top" wrapText="1"/>
    </xf>
    <xf numFmtId="0" fontId="1" fillId="2" borderId="1" xfId="0" applyFont="1" applyFill="1" applyBorder="1" applyAlignment="1">
      <alignment vertical="top"/>
    </xf>
    <xf numFmtId="0" fontId="1" fillId="2" borderId="1" xfId="0" applyFont="1" applyFill="1" applyBorder="1" applyAlignment="1">
      <alignment horizontal="center" vertical="top"/>
    </xf>
    <xf numFmtId="0" fontId="0" fillId="0" borderId="0" xfId="0" applyFont="1"/>
    <xf numFmtId="0" fontId="0" fillId="0" borderId="0" xfId="0" applyFont="1" applyAlignment="1">
      <alignment vertical="top"/>
    </xf>
    <xf numFmtId="0" fontId="0" fillId="0" borderId="1" xfId="0" applyFont="1" applyBorder="1" applyAlignment="1">
      <alignment vertical="top"/>
    </xf>
    <xf numFmtId="0" fontId="0" fillId="0" borderId="1" xfId="0" applyFont="1" applyBorder="1" applyAlignment="1">
      <alignment wrapText="1"/>
    </xf>
    <xf numFmtId="0" fontId="0" fillId="0" borderId="1" xfId="0" applyFont="1" applyBorder="1" applyAlignment="1">
      <alignment horizontal="left" vertical="center"/>
    </xf>
    <xf numFmtId="0" fontId="0" fillId="7" borderId="1" xfId="0" applyFont="1" applyFill="1" applyBorder="1"/>
    <xf numFmtId="0" fontId="0" fillId="0" borderId="0" xfId="0" applyFont="1" applyBorder="1"/>
    <xf numFmtId="0" fontId="0" fillId="0" borderId="1" xfId="0" applyFont="1" applyBorder="1" applyAlignment="1">
      <alignment vertical="center" wrapText="1"/>
    </xf>
    <xf numFmtId="0" fontId="0" fillId="6" borderId="1" xfId="0" applyFont="1" applyFill="1" applyBorder="1" applyAlignment="1">
      <alignment horizontal="center"/>
    </xf>
    <xf numFmtId="0" fontId="1" fillId="6" borderId="1" xfId="0" applyFont="1" applyFill="1" applyBorder="1" applyAlignment="1">
      <alignment horizontal="left"/>
    </xf>
    <xf numFmtId="0" fontId="0" fillId="0" borderId="0" xfId="0" applyFont="1" applyAlignment="1">
      <alignment vertical="center"/>
    </xf>
    <xf numFmtId="0" fontId="0" fillId="0" borderId="0" xfId="0" applyFont="1" applyFill="1" applyAlignment="1">
      <alignment vertical="center"/>
    </xf>
    <xf numFmtId="0" fontId="0" fillId="0" borderId="0" xfId="0" applyFont="1" applyAlignment="1">
      <alignment vertical="top" wrapText="1"/>
    </xf>
    <xf numFmtId="0" fontId="23" fillId="0" borderId="0" xfId="0" applyFont="1" applyAlignment="1">
      <alignment horizontal="center"/>
    </xf>
    <xf numFmtId="0" fontId="23" fillId="0" borderId="0" xfId="0" applyFont="1"/>
    <xf numFmtId="0" fontId="1" fillId="6" borderId="1" xfId="0" applyFont="1" applyFill="1" applyBorder="1" applyAlignment="1">
      <alignment horizontal="center" vertical="center"/>
    </xf>
    <xf numFmtId="0" fontId="0" fillId="0" borderId="1" xfId="0" applyFont="1" applyBorder="1" applyAlignment="1">
      <alignment vertical="center"/>
    </xf>
    <xf numFmtId="0" fontId="0" fillId="0" borderId="1" xfId="0" applyFont="1" applyFill="1" applyBorder="1" applyAlignment="1">
      <alignment vertical="center"/>
    </xf>
    <xf numFmtId="0" fontId="1" fillId="7" borderId="1" xfId="0" applyFont="1" applyFill="1" applyBorder="1" applyAlignment="1">
      <alignment horizontal="center" vertical="center"/>
    </xf>
    <xf numFmtId="9" fontId="1" fillId="7" borderId="1" xfId="1" applyFont="1" applyFill="1" applyBorder="1" applyAlignment="1">
      <alignment horizontal="center" vertical="center"/>
    </xf>
    <xf numFmtId="2" fontId="0" fillId="0" borderId="1" xfId="0" applyNumberFormat="1" applyFont="1" applyFill="1" applyBorder="1" applyAlignment="1">
      <alignment horizontal="center" vertical="center"/>
    </xf>
    <xf numFmtId="164" fontId="0" fillId="0" borderId="1" xfId="0" applyNumberFormat="1" applyFont="1" applyFill="1" applyBorder="1" applyAlignment="1">
      <alignment horizontal="center" vertical="center"/>
    </xf>
    <xf numFmtId="0" fontId="0" fillId="5" borderId="1" xfId="0" applyFont="1" applyFill="1" applyBorder="1" applyAlignment="1">
      <alignment horizontal="center" vertical="center"/>
    </xf>
    <xf numFmtId="0" fontId="0" fillId="5" borderId="1" xfId="0" applyFont="1" applyFill="1" applyBorder="1" applyAlignment="1">
      <alignment vertical="center"/>
    </xf>
    <xf numFmtId="0" fontId="1" fillId="7" borderId="9" xfId="0" applyFont="1" applyFill="1" applyBorder="1" applyAlignment="1">
      <alignment horizontal="right" vertical="center"/>
    </xf>
    <xf numFmtId="0" fontId="1" fillId="7" borderId="10" xfId="0" applyFont="1" applyFill="1" applyBorder="1" applyAlignment="1">
      <alignment horizontal="right" vertical="center"/>
    </xf>
    <xf numFmtId="0" fontId="10" fillId="6" borderId="1" xfId="0" applyFont="1" applyFill="1" applyBorder="1" applyAlignment="1">
      <alignment horizontal="center" vertical="center"/>
    </xf>
    <xf numFmtId="9" fontId="10" fillId="6" borderId="1" xfId="0" applyNumberFormat="1" applyFont="1" applyFill="1" applyBorder="1" applyAlignment="1">
      <alignment horizontal="center" vertical="center"/>
    </xf>
    <xf numFmtId="0" fontId="1" fillId="0" borderId="0" xfId="0" applyFont="1" applyAlignment="1">
      <alignment vertical="center"/>
    </xf>
    <xf numFmtId="0" fontId="1" fillId="0" borderId="1" xfId="0" applyFont="1" applyBorder="1" applyAlignment="1">
      <alignment vertical="center"/>
    </xf>
    <xf numFmtId="9" fontId="0" fillId="0" borderId="1" xfId="1" applyFont="1" applyBorder="1" applyAlignment="1">
      <alignment vertical="center"/>
    </xf>
    <xf numFmtId="164" fontId="0" fillId="0" borderId="1" xfId="0" applyNumberFormat="1" applyFont="1" applyFill="1" applyBorder="1" applyAlignment="1">
      <alignment vertical="center"/>
    </xf>
    <xf numFmtId="0" fontId="0" fillId="0" borderId="1" xfId="0" applyFont="1" applyFill="1" applyBorder="1" applyAlignment="1">
      <alignment horizontal="right" vertical="center"/>
    </xf>
    <xf numFmtId="9" fontId="0" fillId="0" borderId="1" xfId="0" applyNumberFormat="1" applyFont="1" applyFill="1" applyBorder="1" applyAlignment="1">
      <alignment vertical="center"/>
    </xf>
    <xf numFmtId="164" fontId="1" fillId="3" borderId="1" xfId="0" applyNumberFormat="1" applyFont="1" applyFill="1" applyBorder="1" applyAlignment="1">
      <alignment horizontal="center" vertical="center"/>
    </xf>
    <xf numFmtId="164" fontId="0" fillId="0" borderId="1" xfId="0" applyNumberFormat="1" applyFont="1" applyBorder="1" applyAlignment="1">
      <alignment horizontal="center" vertical="center"/>
    </xf>
    <xf numFmtId="164" fontId="1" fillId="7" borderId="1" xfId="0" applyNumberFormat="1" applyFont="1" applyFill="1" applyBorder="1" applyAlignment="1">
      <alignment horizontal="center" vertical="center"/>
    </xf>
    <xf numFmtId="164" fontId="10" fillId="6" borderId="1" xfId="0" applyNumberFormat="1" applyFont="1" applyFill="1" applyBorder="1" applyAlignment="1">
      <alignment horizontal="center" vertical="center"/>
    </xf>
    <xf numFmtId="0" fontId="26" fillId="0" borderId="0" xfId="0" applyFont="1" applyAlignment="1">
      <alignment vertical="center"/>
    </xf>
    <xf numFmtId="164" fontId="7" fillId="7" borderId="1" xfId="0" applyNumberFormat="1" applyFont="1" applyFill="1" applyBorder="1" applyAlignment="1">
      <alignment horizontal="center"/>
    </xf>
    <xf numFmtId="2" fontId="12" fillId="6" borderId="0" xfId="0" applyNumberFormat="1" applyFont="1" applyFill="1" applyAlignment="1">
      <alignment horizontal="center"/>
    </xf>
    <xf numFmtId="0" fontId="26" fillId="0" borderId="0" xfId="0" applyFont="1" applyAlignment="1">
      <alignment horizontal="left" vertical="center"/>
    </xf>
    <xf numFmtId="0" fontId="1" fillId="0" borderId="1" xfId="0" applyFont="1" applyBorder="1" applyAlignment="1">
      <alignment horizontal="center"/>
    </xf>
    <xf numFmtId="0" fontId="1" fillId="0" borderId="1" xfId="0" applyFont="1" applyBorder="1"/>
    <xf numFmtId="164" fontId="0" fillId="8" borderId="1" xfId="0" applyNumberFormat="1" applyFont="1" applyFill="1" applyBorder="1" applyAlignment="1">
      <alignment vertical="center"/>
    </xf>
    <xf numFmtId="0" fontId="0" fillId="0" borderId="0" xfId="0" applyFont="1" applyBorder="1" applyAlignment="1">
      <alignment horizontal="right"/>
    </xf>
    <xf numFmtId="0" fontId="0" fillId="0" borderId="0" xfId="0" applyNumberFormat="1" applyFont="1" applyFill="1" applyBorder="1" applyAlignment="1" applyProtection="1"/>
    <xf numFmtId="0" fontId="1" fillId="0" borderId="1" xfId="0" applyFont="1" applyBorder="1" applyAlignment="1">
      <alignment horizontal="left" vertical="top" wrapText="1"/>
    </xf>
    <xf numFmtId="0" fontId="0" fillId="0" borderId="1" xfId="0" applyBorder="1" applyAlignment="1">
      <alignment vertical="top" wrapText="1"/>
    </xf>
    <xf numFmtId="0" fontId="11" fillId="0" borderId="0" xfId="0" applyFont="1" applyAlignment="1" applyProtection="1">
      <alignment horizontal="left"/>
      <protection locked="0"/>
    </xf>
    <xf numFmtId="0" fontId="24" fillId="0" borderId="0" xfId="0" applyFont="1" applyBorder="1" applyAlignment="1" applyProtection="1">
      <alignment vertical="top" wrapText="1"/>
      <protection locked="0"/>
    </xf>
    <xf numFmtId="0" fontId="28" fillId="0" borderId="0" xfId="0" applyFont="1"/>
    <xf numFmtId="0" fontId="28" fillId="0" borderId="0" xfId="0" applyFont="1" applyAlignment="1">
      <alignment vertical="top"/>
    </xf>
    <xf numFmtId="0" fontId="0" fillId="10" borderId="1" xfId="0" applyFont="1" applyFill="1" applyBorder="1" applyAlignment="1" applyProtection="1">
      <alignment horizontal="center" vertical="center"/>
      <protection locked="0"/>
    </xf>
    <xf numFmtId="0" fontId="0" fillId="10" borderId="1" xfId="0" applyFont="1" applyFill="1" applyBorder="1" applyAlignment="1" applyProtection="1">
      <alignment horizontal="center" vertical="center" wrapText="1"/>
      <protection locked="0"/>
    </xf>
    <xf numFmtId="0" fontId="0" fillId="10" borderId="1" xfId="0" applyFont="1" applyFill="1" applyBorder="1" applyAlignment="1" applyProtection="1">
      <alignment horizontal="left" vertical="center" wrapText="1"/>
      <protection locked="0"/>
    </xf>
    <xf numFmtId="0" fontId="5" fillId="10" borderId="1" xfId="0" applyFont="1" applyFill="1" applyBorder="1" applyAlignment="1" applyProtection="1">
      <alignment horizontal="center" vertical="center"/>
      <protection locked="0"/>
    </xf>
    <xf numFmtId="0" fontId="5" fillId="10" borderId="1" xfId="0" applyFont="1" applyFill="1" applyBorder="1" applyAlignment="1" applyProtection="1">
      <alignment horizontal="left" vertical="center" wrapText="1"/>
      <protection locked="0"/>
    </xf>
    <xf numFmtId="4" fontId="1" fillId="10" borderId="1" xfId="2" applyNumberFormat="1" applyFont="1" applyFill="1" applyBorder="1" applyAlignment="1" applyProtection="1">
      <alignment horizontal="center"/>
      <protection locked="0"/>
    </xf>
    <xf numFmtId="0" fontId="7" fillId="10" borderId="1" xfId="0" applyFont="1" applyFill="1" applyBorder="1" applyAlignment="1" applyProtection="1">
      <alignment horizontal="center"/>
      <protection locked="0"/>
    </xf>
    <xf numFmtId="2" fontId="7" fillId="10" borderId="1" xfId="0" applyNumberFormat="1" applyFont="1" applyFill="1" applyBorder="1" applyAlignment="1" applyProtection="1">
      <alignment horizontal="center"/>
      <protection locked="0"/>
    </xf>
    <xf numFmtId="2" fontId="1" fillId="10" borderId="1" xfId="0" applyNumberFormat="1" applyFont="1" applyFill="1" applyBorder="1" applyAlignment="1" applyProtection="1">
      <alignment horizontal="center"/>
      <protection locked="0"/>
    </xf>
    <xf numFmtId="0" fontId="10" fillId="10" borderId="1" xfId="0" applyFont="1" applyFill="1" applyBorder="1" applyProtection="1">
      <protection locked="0"/>
    </xf>
    <xf numFmtId="0" fontId="11" fillId="10" borderId="0" xfId="0" applyFont="1" applyFill="1" applyAlignment="1" applyProtection="1">
      <alignment horizontal="left"/>
      <protection locked="0"/>
    </xf>
    <xf numFmtId="0" fontId="11" fillId="10" borderId="0" xfId="0" applyFont="1" applyFill="1" applyProtection="1">
      <protection locked="0"/>
    </xf>
    <xf numFmtId="0" fontId="10" fillId="10" borderId="0" xfId="0" applyFont="1" applyFill="1" applyAlignment="1" applyProtection="1">
      <alignment horizontal="left"/>
      <protection locked="0"/>
    </xf>
    <xf numFmtId="0" fontId="10" fillId="10" borderId="0" xfId="0" applyFont="1" applyFill="1" applyProtection="1">
      <protection locked="0"/>
    </xf>
    <xf numFmtId="0" fontId="15" fillId="0" borderId="13" xfId="0" applyFont="1" applyFill="1" applyBorder="1" applyAlignment="1">
      <alignment horizontal="right" vertical="center" wrapText="1"/>
    </xf>
    <xf numFmtId="0" fontId="15" fillId="10" borderId="8" xfId="0" applyFont="1" applyFill="1" applyBorder="1" applyAlignment="1" applyProtection="1">
      <alignment horizontal="center" vertical="center" wrapText="1"/>
      <protection locked="0"/>
    </xf>
    <xf numFmtId="0" fontId="5" fillId="0" borderId="0" xfId="0" applyFont="1"/>
    <xf numFmtId="0" fontId="15" fillId="10" borderId="1" xfId="0" applyFont="1" applyFill="1" applyBorder="1" applyAlignment="1" applyProtection="1">
      <alignment horizontal="center" vertical="center"/>
      <protection locked="0"/>
    </xf>
    <xf numFmtId="0" fontId="15" fillId="10" borderId="1" xfId="0" applyFont="1" applyFill="1" applyBorder="1" applyAlignment="1" applyProtection="1">
      <alignment horizontal="center" vertical="center" wrapText="1"/>
      <protection locked="0"/>
    </xf>
    <xf numFmtId="0" fontId="17" fillId="10" borderId="1" xfId="0" applyFont="1" applyFill="1" applyBorder="1" applyAlignment="1" applyProtection="1">
      <alignment horizontal="center" vertical="center"/>
      <protection locked="0"/>
    </xf>
    <xf numFmtId="0" fontId="17" fillId="10" borderId="1" xfId="0" applyFont="1" applyFill="1" applyBorder="1" applyAlignment="1" applyProtection="1">
      <alignment horizontal="center" vertical="center" wrapText="1"/>
      <protection locked="0"/>
    </xf>
    <xf numFmtId="0" fontId="15" fillId="10" borderId="1" xfId="0" applyFont="1" applyFill="1" applyBorder="1" applyAlignment="1" applyProtection="1">
      <alignment horizontal="left" vertical="center" wrapText="1"/>
      <protection locked="0"/>
    </xf>
    <xf numFmtId="0" fontId="15" fillId="10" borderId="1" xfId="0" applyFont="1" applyFill="1" applyBorder="1" applyAlignment="1" applyProtection="1">
      <alignment horizontal="left" vertical="center"/>
      <protection locked="0"/>
    </xf>
    <xf numFmtId="0" fontId="17" fillId="10" borderId="1" xfId="0" applyFont="1" applyFill="1" applyBorder="1" applyAlignment="1" applyProtection="1">
      <alignment horizontal="left" vertical="center" wrapText="1"/>
      <protection locked="0"/>
    </xf>
    <xf numFmtId="2" fontId="17" fillId="10" borderId="1" xfId="0" applyNumberFormat="1" applyFont="1" applyFill="1" applyBorder="1" applyAlignment="1" applyProtection="1">
      <alignment horizontal="center" vertical="center" wrapText="1"/>
      <protection locked="0"/>
    </xf>
    <xf numFmtId="10" fontId="17" fillId="10" borderId="1" xfId="0" applyNumberFormat="1" applyFont="1" applyFill="1" applyBorder="1" applyAlignment="1" applyProtection="1">
      <alignment horizontal="center" vertical="center" wrapText="1"/>
      <protection locked="0"/>
    </xf>
    <xf numFmtId="0" fontId="0" fillId="10" borderId="1" xfId="0" applyFont="1" applyFill="1" applyBorder="1" applyAlignment="1" applyProtection="1">
      <alignment horizontal="center" vertical="top"/>
      <protection locked="0"/>
    </xf>
    <xf numFmtId="0" fontId="0" fillId="10" borderId="1" xfId="0" applyFont="1" applyFill="1" applyBorder="1" applyAlignment="1" applyProtection="1">
      <alignment horizontal="left" vertical="center"/>
      <protection locked="0"/>
    </xf>
    <xf numFmtId="0" fontId="5" fillId="10" borderId="1" xfId="0" applyFont="1" applyFill="1" applyBorder="1" applyAlignment="1" applyProtection="1">
      <alignment horizontal="center" vertical="center" wrapText="1"/>
      <protection locked="0"/>
    </xf>
    <xf numFmtId="0" fontId="5" fillId="10" borderId="1" xfId="0" applyFont="1" applyFill="1" applyBorder="1" applyAlignment="1" applyProtection="1">
      <alignment horizontal="left" vertical="center"/>
      <protection locked="0"/>
    </xf>
    <xf numFmtId="0" fontId="28" fillId="0" borderId="0" xfId="0" applyFont="1" applyFill="1" applyBorder="1"/>
    <xf numFmtId="0" fontId="27" fillId="0" borderId="0" xfId="0" applyFont="1"/>
    <xf numFmtId="0" fontId="0" fillId="10" borderId="1" xfId="0" applyFill="1" applyBorder="1" applyAlignment="1" applyProtection="1">
      <alignment horizontal="center" vertical="center" wrapText="1"/>
      <protection locked="0"/>
    </xf>
    <xf numFmtId="0" fontId="0" fillId="10" borderId="1" xfId="0" applyFill="1" applyBorder="1" applyAlignment="1" applyProtection="1">
      <alignment horizontal="center" vertical="center"/>
      <protection locked="0"/>
    </xf>
    <xf numFmtId="0" fontId="0" fillId="0" borderId="13" xfId="0" applyBorder="1" applyAlignment="1">
      <alignment horizontal="right" vertical="center" wrapText="1"/>
    </xf>
    <xf numFmtId="0" fontId="0" fillId="10" borderId="1" xfId="0" applyFill="1" applyBorder="1" applyAlignment="1" applyProtection="1">
      <alignment horizontal="left" vertical="center" wrapText="1"/>
      <protection locked="0"/>
    </xf>
    <xf numFmtId="0" fontId="0" fillId="10" borderId="1" xfId="0" applyFont="1" applyFill="1" applyBorder="1" applyAlignment="1" applyProtection="1">
      <alignment horizontal="left" vertical="top"/>
      <protection locked="0"/>
    </xf>
    <xf numFmtId="0" fontId="0" fillId="10" borderId="1" xfId="0" applyFill="1" applyBorder="1" applyAlignment="1" applyProtection="1">
      <alignment horizontal="left" vertical="center"/>
      <protection locked="0"/>
    </xf>
    <xf numFmtId="0" fontId="0" fillId="10" borderId="3" xfId="0" applyFill="1" applyBorder="1" applyAlignment="1" applyProtection="1">
      <alignment horizontal="center" vertical="center" wrapText="1"/>
      <protection locked="0"/>
    </xf>
    <xf numFmtId="0" fontId="28" fillId="0" borderId="0" xfId="0" applyFont="1" applyFill="1"/>
    <xf numFmtId="0" fontId="11" fillId="0" borderId="0" xfId="0" applyFont="1" applyAlignment="1">
      <alignment horizontal="left"/>
    </xf>
    <xf numFmtId="0" fontId="1" fillId="2" borderId="1" xfId="0" applyFont="1" applyFill="1" applyBorder="1" applyAlignment="1">
      <alignment horizontal="left" vertical="center"/>
    </xf>
    <xf numFmtId="0" fontId="1" fillId="6" borderId="2" xfId="0" applyFont="1" applyFill="1" applyBorder="1" applyAlignment="1">
      <alignment horizontal="left" vertical="center"/>
    </xf>
    <xf numFmtId="0" fontId="1" fillId="6" borderId="3" xfId="0" applyFont="1" applyFill="1" applyBorder="1" applyAlignment="1">
      <alignment horizontal="left" vertical="center"/>
    </xf>
    <xf numFmtId="0" fontId="1" fillId="9" borderId="1" xfId="0" applyFont="1" applyFill="1" applyBorder="1" applyAlignment="1">
      <alignment horizontal="center" vertical="center"/>
    </xf>
    <xf numFmtId="0" fontId="1" fillId="9" borderId="2" xfId="0" applyFont="1" applyFill="1" applyBorder="1" applyAlignment="1">
      <alignment horizontal="right" vertical="top"/>
    </xf>
    <xf numFmtId="0" fontId="1" fillId="9" borderId="3" xfId="0" applyFont="1" applyFill="1" applyBorder="1" applyAlignment="1">
      <alignment horizontal="right" vertical="top"/>
    </xf>
    <xf numFmtId="0" fontId="1" fillId="7" borderId="11" xfId="0" applyFont="1" applyFill="1" applyBorder="1" applyAlignment="1">
      <alignment horizontal="right" vertical="center"/>
    </xf>
    <xf numFmtId="0" fontId="1" fillId="4" borderId="2" xfId="0" applyFont="1" applyFill="1" applyBorder="1" applyAlignment="1">
      <alignment horizontal="left" vertical="center"/>
    </xf>
    <xf numFmtId="0" fontId="1" fillId="4" borderId="4" xfId="0" applyFont="1" applyFill="1" applyBorder="1" applyAlignment="1">
      <alignment horizontal="left" vertical="center"/>
    </xf>
    <xf numFmtId="0" fontId="1" fillId="4" borderId="3" xfId="0" applyFont="1" applyFill="1" applyBorder="1" applyAlignment="1">
      <alignment horizontal="left" vertical="center"/>
    </xf>
    <xf numFmtId="0" fontId="1" fillId="7" borderId="12" xfId="0" applyFont="1" applyFill="1" applyBorder="1" applyAlignment="1">
      <alignment horizontal="right" vertical="center"/>
    </xf>
    <xf numFmtId="0" fontId="10" fillId="6" borderId="12" xfId="0" applyFont="1" applyFill="1" applyBorder="1" applyAlignment="1">
      <alignment horizontal="right" vertical="center"/>
    </xf>
    <xf numFmtId="0" fontId="10" fillId="10" borderId="0" xfId="0" applyFont="1" applyFill="1" applyAlignment="1" applyProtection="1">
      <alignment horizontal="left"/>
      <protection locked="0"/>
    </xf>
    <xf numFmtId="0" fontId="10" fillId="10" borderId="14" xfId="0" applyFont="1" applyFill="1" applyBorder="1" applyAlignment="1" applyProtection="1">
      <alignment horizontal="left"/>
      <protection locked="0"/>
    </xf>
    <xf numFmtId="0" fontId="10" fillId="6" borderId="11" xfId="0" applyFont="1" applyFill="1" applyBorder="1" applyAlignment="1">
      <alignment horizontal="right" vertical="center"/>
    </xf>
    <xf numFmtId="0" fontId="0" fillId="10" borderId="11" xfId="0" applyFont="1" applyFill="1" applyBorder="1" applyAlignment="1" applyProtection="1">
      <alignment horizontal="center" vertical="center" wrapText="1"/>
      <protection locked="0"/>
    </xf>
    <xf numFmtId="0" fontId="0" fillId="10" borderId="12" xfId="0" applyFont="1" applyFill="1" applyBorder="1" applyAlignment="1" applyProtection="1">
      <alignment horizontal="center" vertical="center" wrapText="1"/>
      <protection locked="0"/>
    </xf>
    <xf numFmtId="0" fontId="24" fillId="10" borderId="11" xfId="0" applyFont="1" applyFill="1" applyBorder="1" applyAlignment="1" applyProtection="1">
      <alignment horizontal="center" vertical="top" wrapText="1"/>
      <protection locked="0"/>
    </xf>
    <xf numFmtId="0" fontId="24" fillId="10" borderId="12" xfId="0" applyFont="1" applyFill="1" applyBorder="1" applyAlignment="1" applyProtection="1">
      <alignment horizontal="center" vertical="top" wrapText="1"/>
      <protection locked="0"/>
    </xf>
    <xf numFmtId="0" fontId="0" fillId="10" borderId="11" xfId="0" applyFont="1" applyFill="1" applyBorder="1" applyAlignment="1" applyProtection="1">
      <alignment horizontal="center" vertical="top" wrapText="1"/>
      <protection locked="0"/>
    </xf>
    <xf numFmtId="0" fontId="0" fillId="10" borderId="12" xfId="0" applyFont="1" applyFill="1" applyBorder="1" applyAlignment="1" applyProtection="1">
      <alignment horizontal="center" vertical="top" wrapText="1"/>
      <protection locked="0"/>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0" fillId="0" borderId="9" xfId="0" applyFont="1" applyBorder="1" applyAlignment="1">
      <alignment horizontal="left" vertical="top" wrapText="1"/>
    </xf>
    <xf numFmtId="0" fontId="0" fillId="0" borderId="5" xfId="0" applyFont="1" applyBorder="1" applyAlignment="1">
      <alignment horizontal="left" vertical="top" wrapText="1"/>
    </xf>
    <xf numFmtId="0" fontId="0" fillId="0" borderId="10" xfId="0" applyFont="1" applyBorder="1" applyAlignment="1">
      <alignment horizontal="left" vertical="top" wrapText="1"/>
    </xf>
    <xf numFmtId="0" fontId="10" fillId="2" borderId="2" xfId="0" applyFont="1" applyFill="1" applyBorder="1" applyAlignment="1">
      <alignment horizontal="left" vertical="top" wrapText="1"/>
    </xf>
    <xf numFmtId="0" fontId="10" fillId="2" borderId="4" xfId="0" applyFont="1" applyFill="1" applyBorder="1" applyAlignment="1">
      <alignment horizontal="left" vertical="top" wrapText="1"/>
    </xf>
    <xf numFmtId="0" fontId="10" fillId="2" borderId="3" xfId="0" applyFont="1" applyFill="1" applyBorder="1" applyAlignment="1">
      <alignment horizontal="left" vertical="top" wrapText="1"/>
    </xf>
    <xf numFmtId="0" fontId="1" fillId="10" borderId="11" xfId="0" applyFont="1" applyFill="1" applyBorder="1" applyAlignment="1" applyProtection="1">
      <alignment horizontal="left" vertical="top" wrapText="1"/>
      <protection locked="0"/>
    </xf>
    <xf numFmtId="0" fontId="1" fillId="10" borderId="12" xfId="0" applyFont="1" applyFill="1" applyBorder="1" applyAlignment="1" applyProtection="1">
      <alignment horizontal="left" vertical="top" wrapText="1"/>
      <protection locked="0"/>
    </xf>
    <xf numFmtId="0" fontId="10" fillId="6" borderId="11" xfId="0" applyFont="1" applyFill="1" applyBorder="1" applyAlignment="1">
      <alignment horizontal="center" vertical="top" wrapText="1"/>
    </xf>
    <xf numFmtId="0" fontId="10" fillId="6" borderId="12" xfId="0" applyFont="1" applyFill="1" applyBorder="1" applyAlignment="1">
      <alignment horizontal="center" vertical="top" wrapText="1"/>
    </xf>
    <xf numFmtId="0" fontId="10" fillId="3" borderId="2"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3" xfId="0" applyFont="1" applyFill="1" applyBorder="1" applyAlignment="1">
      <alignment horizontal="left" vertical="top" wrapText="1"/>
    </xf>
    <xf numFmtId="0" fontId="0" fillId="0" borderId="1" xfId="0" applyFont="1" applyBorder="1" applyAlignment="1">
      <alignment horizontal="center"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0" fillId="0" borderId="6" xfId="0" applyFont="1" applyBorder="1" applyAlignment="1">
      <alignment horizontal="center" vertical="top" wrapText="1"/>
    </xf>
    <xf numFmtId="0" fontId="0" fillId="0" borderId="7" xfId="0" applyFont="1" applyBorder="1" applyAlignment="1">
      <alignment horizontal="center" vertical="top" wrapText="1"/>
    </xf>
    <xf numFmtId="0" fontId="0" fillId="0" borderId="8" xfId="0" applyFont="1" applyBorder="1" applyAlignment="1">
      <alignment horizontal="center" vertical="top" wrapText="1"/>
    </xf>
    <xf numFmtId="0" fontId="0" fillId="0" borderId="9" xfId="0" applyFont="1" applyBorder="1" applyAlignment="1">
      <alignment horizontal="center" vertical="top" wrapText="1"/>
    </xf>
    <xf numFmtId="0" fontId="0" fillId="0" borderId="5" xfId="0" applyFont="1" applyBorder="1" applyAlignment="1">
      <alignment horizontal="center" vertical="top" wrapText="1"/>
    </xf>
    <xf numFmtId="0" fontId="0" fillId="0" borderId="10" xfId="0" applyFont="1" applyBorder="1" applyAlignment="1">
      <alignment horizontal="center" vertical="top" wrapText="1"/>
    </xf>
    <xf numFmtId="0" fontId="1" fillId="0" borderId="1" xfId="0" applyFont="1" applyBorder="1" applyAlignment="1">
      <alignment horizontal="left" vertical="top" wrapText="1"/>
    </xf>
    <xf numFmtId="0" fontId="24" fillId="0" borderId="11" xfId="0" applyFont="1" applyBorder="1" applyAlignment="1">
      <alignment horizontal="center" vertical="top" wrapText="1"/>
    </xf>
    <xf numFmtId="0" fontId="25" fillId="0" borderId="12" xfId="0" applyFont="1" applyBorder="1" applyAlignment="1">
      <alignment horizontal="center" vertical="top" wrapText="1"/>
    </xf>
    <xf numFmtId="0" fontId="1" fillId="7" borderId="1" xfId="0" applyFont="1" applyFill="1" applyBorder="1" applyAlignment="1">
      <alignment horizontal="right" vertical="center"/>
    </xf>
    <xf numFmtId="0" fontId="0"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horizontal="left" vertical="top"/>
    </xf>
    <xf numFmtId="0" fontId="0" fillId="0" borderId="1" xfId="0" applyFont="1" applyBorder="1" applyAlignment="1">
      <alignment horizontal="left" vertical="top" wrapText="1"/>
    </xf>
    <xf numFmtId="0" fontId="0" fillId="0" borderId="2" xfId="0" applyFont="1" applyBorder="1" applyAlignment="1">
      <alignment horizontal="left" vertical="top" wrapText="1"/>
    </xf>
    <xf numFmtId="0" fontId="0" fillId="0" borderId="4" xfId="0" applyFont="1" applyBorder="1" applyAlignment="1">
      <alignment horizontal="left" vertical="top" wrapText="1"/>
    </xf>
    <xf numFmtId="0" fontId="0" fillId="0" borderId="3" xfId="0" applyFont="1" applyBorder="1" applyAlignment="1">
      <alignment horizontal="left" vertical="top" wrapText="1"/>
    </xf>
    <xf numFmtId="0" fontId="1" fillId="0" borderId="2" xfId="0" applyFont="1" applyBorder="1" applyAlignment="1">
      <alignment vertical="top" wrapText="1"/>
    </xf>
    <xf numFmtId="0" fontId="1" fillId="0" borderId="4" xfId="0" applyFont="1" applyBorder="1" applyAlignment="1">
      <alignment vertical="top" wrapText="1"/>
    </xf>
    <xf numFmtId="0" fontId="1" fillId="0" borderId="3" xfId="0" applyFont="1" applyBorder="1" applyAlignment="1">
      <alignment vertical="top" wrapText="1"/>
    </xf>
    <xf numFmtId="0" fontId="13" fillId="6" borderId="11" xfId="0" applyFont="1" applyFill="1" applyBorder="1" applyAlignment="1">
      <alignment horizontal="center" vertical="top"/>
    </xf>
    <xf numFmtId="0" fontId="13" fillId="6" borderId="12" xfId="0" applyFont="1" applyFill="1" applyBorder="1" applyAlignment="1">
      <alignment horizontal="center" vertical="top"/>
    </xf>
    <xf numFmtId="0" fontId="12" fillId="0" borderId="1" xfId="0" applyFont="1" applyBorder="1" applyAlignment="1">
      <alignment horizontal="left"/>
    </xf>
    <xf numFmtId="0" fontId="12" fillId="0" borderId="2" xfId="0" applyFont="1" applyBorder="1" applyAlignment="1">
      <alignment vertical="top" wrapText="1"/>
    </xf>
    <xf numFmtId="0" fontId="12" fillId="0" borderId="4" xfId="0" applyFont="1" applyBorder="1" applyAlignment="1">
      <alignment vertical="top" wrapText="1"/>
    </xf>
    <xf numFmtId="0" fontId="12" fillId="0" borderId="3" xfId="0" applyFont="1" applyBorder="1" applyAlignment="1">
      <alignment vertical="top" wrapText="1"/>
    </xf>
    <xf numFmtId="0" fontId="15" fillId="0" borderId="11" xfId="0" applyFont="1" applyBorder="1" applyAlignment="1" applyProtection="1">
      <alignment horizontal="center" vertical="center"/>
    </xf>
    <xf numFmtId="0" fontId="15" fillId="0" borderId="12" xfId="0" applyFont="1" applyBorder="1" applyAlignment="1" applyProtection="1">
      <alignment horizontal="center" vertical="center"/>
    </xf>
    <xf numFmtId="0" fontId="15" fillId="10" borderId="11" xfId="0" applyFont="1" applyFill="1" applyBorder="1" applyAlignment="1" applyProtection="1">
      <alignment horizontal="center" vertical="center" wrapText="1"/>
      <protection locked="0"/>
    </xf>
    <xf numFmtId="0" fontId="15" fillId="10" borderId="12" xfId="0" applyFont="1" applyFill="1" applyBorder="1" applyAlignment="1" applyProtection="1">
      <alignment horizontal="center" vertical="center" wrapText="1"/>
      <protection locked="0"/>
    </xf>
    <xf numFmtId="0" fontId="12" fillId="0" borderId="1" xfId="0" applyFont="1" applyBorder="1" applyAlignment="1">
      <alignment horizontal="left" vertical="center"/>
    </xf>
    <xf numFmtId="0" fontId="15" fillId="0" borderId="1" xfId="0" applyFont="1" applyBorder="1" applyAlignment="1">
      <alignment horizontal="left" vertical="top" wrapText="1"/>
    </xf>
    <xf numFmtId="0" fontId="5" fillId="10" borderId="1" xfId="0" applyFont="1" applyFill="1" applyBorder="1" applyAlignment="1" applyProtection="1">
      <alignment horizontal="left" vertical="center"/>
      <protection locked="0"/>
    </xf>
    <xf numFmtId="0" fontId="0" fillId="0" borderId="4" xfId="0" applyFont="1" applyBorder="1" applyAlignment="1">
      <alignment horizontal="left" vertical="top"/>
    </xf>
    <xf numFmtId="0" fontId="0" fillId="0" borderId="3" xfId="0" applyFont="1" applyBorder="1" applyAlignment="1">
      <alignment horizontal="left" vertical="top"/>
    </xf>
    <xf numFmtId="0" fontId="0" fillId="0" borderId="1" xfId="0" applyBorder="1" applyAlignment="1">
      <alignment horizontal="left" vertical="top" wrapText="1"/>
    </xf>
    <xf numFmtId="0" fontId="1" fillId="0" borderId="1" xfId="0" applyFont="1" applyFill="1" applyBorder="1" applyAlignment="1">
      <alignment horizontal="left"/>
    </xf>
    <xf numFmtId="0" fontId="0" fillId="0" borderId="1" xfId="0" applyBorder="1" applyAlignment="1">
      <alignment horizontal="left" vertical="top"/>
    </xf>
    <xf numFmtId="0" fontId="5" fillId="10" borderId="1" xfId="0" applyFont="1" applyFill="1" applyBorder="1" applyAlignment="1" applyProtection="1">
      <alignment horizontal="center" vertical="center" wrapText="1"/>
      <protection locked="0"/>
    </xf>
    <xf numFmtId="0" fontId="7" fillId="0" borderId="1" xfId="0" applyFont="1" applyBorder="1" applyAlignment="1">
      <alignment horizontal="left" vertical="top"/>
    </xf>
    <xf numFmtId="0" fontId="0" fillId="0" borderId="1" xfId="0" applyBorder="1" applyAlignment="1">
      <alignment vertical="top" wrapText="1"/>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99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11.png"/><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4" Type="http://schemas.openxmlformats.org/officeDocument/2006/relationships/image" Target="../media/image15.png"/></Relationships>
</file>

<file path=xl/drawings/_rels/drawing6.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1</xdr:col>
      <xdr:colOff>88605</xdr:colOff>
      <xdr:row>88</xdr:row>
      <xdr:rowOff>129310</xdr:rowOff>
    </xdr:from>
    <xdr:to>
      <xdr:col>4</xdr:col>
      <xdr:colOff>935939</xdr:colOff>
      <xdr:row>96</xdr:row>
      <xdr:rowOff>129310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7762" y="20596984"/>
          <a:ext cx="8157218" cy="1506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178593</xdr:colOff>
      <xdr:row>31</xdr:row>
      <xdr:rowOff>33032</xdr:rowOff>
    </xdr:from>
    <xdr:to>
      <xdr:col>9</xdr:col>
      <xdr:colOff>345281</xdr:colOff>
      <xdr:row>31</xdr:row>
      <xdr:rowOff>4857512</xdr:rowOff>
    </xdr:to>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5812" y="8950813"/>
          <a:ext cx="5024438" cy="4824480"/>
        </a:xfrm>
        <a:prstGeom prst="rect">
          <a:avLst/>
        </a:prstGeom>
      </xdr:spPr>
    </xdr:pic>
    <xdr:clientData/>
  </xdr:twoCellAnchor>
  <xdr:twoCellAnchor editAs="oneCell">
    <xdr:from>
      <xdr:col>1</xdr:col>
      <xdr:colOff>170657</xdr:colOff>
      <xdr:row>29</xdr:row>
      <xdr:rowOff>394993</xdr:rowOff>
    </xdr:from>
    <xdr:to>
      <xdr:col>9</xdr:col>
      <xdr:colOff>154781</xdr:colOff>
      <xdr:row>29</xdr:row>
      <xdr:rowOff>1662907</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7876" y="7348243"/>
          <a:ext cx="4841874" cy="1267914"/>
        </a:xfrm>
        <a:prstGeom prst="rect">
          <a:avLst/>
        </a:prstGeom>
      </xdr:spPr>
    </xdr:pic>
    <xdr:clientData/>
  </xdr:twoCellAnchor>
  <xdr:twoCellAnchor editAs="oneCell">
    <xdr:from>
      <xdr:col>1</xdr:col>
      <xdr:colOff>321467</xdr:colOff>
      <xdr:row>33</xdr:row>
      <xdr:rowOff>238125</xdr:rowOff>
    </xdr:from>
    <xdr:to>
      <xdr:col>9</xdr:col>
      <xdr:colOff>273843</xdr:colOff>
      <xdr:row>33</xdr:row>
      <xdr:rowOff>1384027</xdr:rowOff>
    </xdr:to>
    <xdr:pic>
      <xdr:nvPicPr>
        <xdr:cNvPr id="7" name="Picture 6"/>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928686" y="14335125"/>
          <a:ext cx="4810126" cy="1145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95249</xdr:colOff>
      <xdr:row>6</xdr:row>
      <xdr:rowOff>107156</xdr:rowOff>
    </xdr:from>
    <xdr:to>
      <xdr:col>2</xdr:col>
      <xdr:colOff>2988468</xdr:colOff>
      <xdr:row>6</xdr:row>
      <xdr:rowOff>1333500</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333999" y="1297781"/>
          <a:ext cx="2893219" cy="1226344"/>
        </a:xfrm>
        <a:prstGeom prst="rect">
          <a:avLst/>
        </a:prstGeom>
      </xdr:spPr>
    </xdr:pic>
    <xdr:clientData/>
  </xdr:twoCellAnchor>
  <xdr:twoCellAnchor editAs="oneCell">
    <xdr:from>
      <xdr:col>2</xdr:col>
      <xdr:colOff>71438</xdr:colOff>
      <xdr:row>8</xdr:row>
      <xdr:rowOff>130967</xdr:rowOff>
    </xdr:from>
    <xdr:to>
      <xdr:col>2</xdr:col>
      <xdr:colOff>3024188</xdr:colOff>
      <xdr:row>8</xdr:row>
      <xdr:rowOff>1250154</xdr:rowOff>
    </xdr:to>
    <xdr:pic>
      <xdr:nvPicPr>
        <xdr:cNvPr id="3" name="Picture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310188" y="2917030"/>
          <a:ext cx="2952750" cy="11191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113009</xdr:colOff>
      <xdr:row>40</xdr:row>
      <xdr:rowOff>254002</xdr:rowOff>
    </xdr:from>
    <xdr:to>
      <xdr:col>2</xdr:col>
      <xdr:colOff>2914005</xdr:colOff>
      <xdr:row>40</xdr:row>
      <xdr:rowOff>1112974</xdr:rowOff>
    </xdr:to>
    <xdr:pic>
      <xdr:nvPicPr>
        <xdr:cNvPr id="11" name="Picture 10"/>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68176" y="31443085"/>
          <a:ext cx="2800996" cy="858972"/>
        </a:xfrm>
        <a:prstGeom prst="rect">
          <a:avLst/>
        </a:prstGeom>
      </xdr:spPr>
    </xdr:pic>
    <xdr:clientData/>
  </xdr:twoCellAnchor>
  <xdr:twoCellAnchor editAs="oneCell">
    <xdr:from>
      <xdr:col>2</xdr:col>
      <xdr:colOff>159246</xdr:colOff>
      <xdr:row>29</xdr:row>
      <xdr:rowOff>42332</xdr:rowOff>
    </xdr:from>
    <xdr:to>
      <xdr:col>2</xdr:col>
      <xdr:colOff>2962341</xdr:colOff>
      <xdr:row>29</xdr:row>
      <xdr:rowOff>1460499</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514413" y="18414999"/>
          <a:ext cx="2803095" cy="1418167"/>
        </a:xfrm>
        <a:prstGeom prst="rect">
          <a:avLst/>
        </a:prstGeom>
      </xdr:spPr>
    </xdr:pic>
    <xdr:clientData/>
  </xdr:twoCellAnchor>
  <xdr:twoCellAnchor editAs="oneCell">
    <xdr:from>
      <xdr:col>2</xdr:col>
      <xdr:colOff>148167</xdr:colOff>
      <xdr:row>30</xdr:row>
      <xdr:rowOff>52916</xdr:rowOff>
    </xdr:from>
    <xdr:to>
      <xdr:col>2</xdr:col>
      <xdr:colOff>2909714</xdr:colOff>
      <xdr:row>30</xdr:row>
      <xdr:rowOff>1143000</xdr:rowOff>
    </xdr:to>
    <xdr:pic>
      <xdr:nvPicPr>
        <xdr:cNvPr id="10" name="Picture 9"/>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503334" y="19970749"/>
          <a:ext cx="2761547" cy="1090084"/>
        </a:xfrm>
        <a:prstGeom prst="rect">
          <a:avLst/>
        </a:prstGeom>
      </xdr:spPr>
    </xdr:pic>
    <xdr:clientData/>
  </xdr:twoCellAnchor>
  <xdr:twoCellAnchor editAs="oneCell">
    <xdr:from>
      <xdr:col>2</xdr:col>
      <xdr:colOff>52917</xdr:colOff>
      <xdr:row>32</xdr:row>
      <xdr:rowOff>169332</xdr:rowOff>
    </xdr:from>
    <xdr:to>
      <xdr:col>2</xdr:col>
      <xdr:colOff>3000913</xdr:colOff>
      <xdr:row>32</xdr:row>
      <xdr:rowOff>2063749</xdr:rowOff>
    </xdr:to>
    <xdr:pic>
      <xdr:nvPicPr>
        <xdr:cNvPr id="6" name="Picture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408084" y="23971249"/>
          <a:ext cx="2947996" cy="1894417"/>
        </a:xfrm>
        <a:prstGeom prst="rect">
          <a:avLst/>
        </a:prstGeom>
      </xdr:spPr>
    </xdr:pic>
    <xdr:clientData/>
  </xdr:twoCellAnchor>
  <xdr:twoCellAnchor editAs="oneCell">
    <xdr:from>
      <xdr:col>2</xdr:col>
      <xdr:colOff>74083</xdr:colOff>
      <xdr:row>23</xdr:row>
      <xdr:rowOff>148165</xdr:rowOff>
    </xdr:from>
    <xdr:to>
      <xdr:col>2</xdr:col>
      <xdr:colOff>2981305</xdr:colOff>
      <xdr:row>23</xdr:row>
      <xdr:rowOff>2868081</xdr:rowOff>
    </xdr:to>
    <xdr:pic>
      <xdr:nvPicPr>
        <xdr:cNvPr id="9" name="Picture 8"/>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429250" y="10403415"/>
          <a:ext cx="2907222" cy="2719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57727</xdr:colOff>
      <xdr:row>17</xdr:row>
      <xdr:rowOff>101021</xdr:rowOff>
    </xdr:from>
    <xdr:to>
      <xdr:col>2</xdr:col>
      <xdr:colOff>3027795</xdr:colOff>
      <xdr:row>17</xdr:row>
      <xdr:rowOff>2155150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12894" y="6197021"/>
          <a:ext cx="2970068" cy="2054129"/>
        </a:xfrm>
        <a:prstGeom prst="rect">
          <a:avLst/>
        </a:prstGeom>
      </xdr:spPr>
    </xdr:pic>
    <xdr:clientData/>
  </xdr:twoCellAnchor>
  <xdr:twoCellAnchor editAs="oneCell">
    <xdr:from>
      <xdr:col>1</xdr:col>
      <xdr:colOff>449310</xdr:colOff>
      <xdr:row>44</xdr:row>
      <xdr:rowOff>598439</xdr:rowOff>
    </xdr:from>
    <xdr:to>
      <xdr:col>1</xdr:col>
      <xdr:colOff>3912947</xdr:colOff>
      <xdr:row>44</xdr:row>
      <xdr:rowOff>1023522</xdr:rowOff>
    </xdr:to>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56227" y="25892606"/>
          <a:ext cx="3463637" cy="425083"/>
        </a:xfrm>
        <a:prstGeom prst="rect">
          <a:avLst/>
        </a:prstGeom>
      </xdr:spPr>
    </xdr:pic>
    <xdr:clientData/>
  </xdr:twoCellAnchor>
  <xdr:twoCellAnchor editAs="oneCell">
    <xdr:from>
      <xdr:col>2</xdr:col>
      <xdr:colOff>105833</xdr:colOff>
      <xdr:row>13</xdr:row>
      <xdr:rowOff>444498</xdr:rowOff>
    </xdr:from>
    <xdr:to>
      <xdr:col>2</xdr:col>
      <xdr:colOff>3005667</xdr:colOff>
      <xdr:row>13</xdr:row>
      <xdr:rowOff>1185333</xdr:rowOff>
    </xdr:to>
    <xdr:pic>
      <xdr:nvPicPr>
        <xdr:cNvPr id="5" name="Picture 4"/>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61000" y="4444998"/>
          <a:ext cx="2899834" cy="740835"/>
        </a:xfrm>
        <a:prstGeom prst="rect">
          <a:avLst/>
        </a:prstGeom>
      </xdr:spPr>
    </xdr:pic>
    <xdr:clientData/>
  </xdr:twoCellAnchor>
  <xdr:twoCellAnchor editAs="oneCell">
    <xdr:from>
      <xdr:col>2</xdr:col>
      <xdr:colOff>152703</xdr:colOff>
      <xdr:row>47</xdr:row>
      <xdr:rowOff>28726</xdr:rowOff>
    </xdr:from>
    <xdr:to>
      <xdr:col>2</xdr:col>
      <xdr:colOff>2914953</xdr:colOff>
      <xdr:row>47</xdr:row>
      <xdr:rowOff>858762</xdr:rowOff>
    </xdr:to>
    <xdr:pic>
      <xdr:nvPicPr>
        <xdr:cNvPr id="6" name="Picture 5"/>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5507870" y="26381226"/>
          <a:ext cx="2762250" cy="83003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95250</xdr:colOff>
      <xdr:row>7</xdr:row>
      <xdr:rowOff>68036</xdr:rowOff>
    </xdr:from>
    <xdr:to>
      <xdr:col>2</xdr:col>
      <xdr:colOff>2925536</xdr:colOff>
      <xdr:row>7</xdr:row>
      <xdr:rowOff>899584</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42857" y="2925536"/>
          <a:ext cx="2830286" cy="830036"/>
        </a:xfrm>
        <a:prstGeom prst="rect">
          <a:avLst/>
        </a:prstGeom>
      </xdr:spPr>
    </xdr:pic>
    <xdr:clientData/>
  </xdr:twoCellAnchor>
  <xdr:twoCellAnchor editAs="oneCell">
    <xdr:from>
      <xdr:col>2</xdr:col>
      <xdr:colOff>285751</xdr:colOff>
      <xdr:row>30</xdr:row>
      <xdr:rowOff>27214</xdr:rowOff>
    </xdr:from>
    <xdr:to>
      <xdr:col>2</xdr:col>
      <xdr:colOff>2762251</xdr:colOff>
      <xdr:row>30</xdr:row>
      <xdr:rowOff>884464</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633358" y="16056428"/>
          <a:ext cx="2476500" cy="857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142394</xdr:colOff>
      <xdr:row>21</xdr:row>
      <xdr:rowOff>85630</xdr:rowOff>
    </xdr:from>
    <xdr:to>
      <xdr:col>2</xdr:col>
      <xdr:colOff>2944444</xdr:colOff>
      <xdr:row>21</xdr:row>
      <xdr:rowOff>821652</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7561" y="12489297"/>
          <a:ext cx="2802050" cy="736022"/>
        </a:xfrm>
        <a:prstGeom prst="rect">
          <a:avLst/>
        </a:prstGeom>
      </xdr:spPr>
    </xdr:pic>
    <xdr:clientData/>
  </xdr:twoCellAnchor>
  <xdr:twoCellAnchor editAs="oneCell">
    <xdr:from>
      <xdr:col>2</xdr:col>
      <xdr:colOff>122464</xdr:colOff>
      <xdr:row>4</xdr:row>
      <xdr:rowOff>13608</xdr:rowOff>
    </xdr:from>
    <xdr:to>
      <xdr:col>2</xdr:col>
      <xdr:colOff>3007179</xdr:colOff>
      <xdr:row>4</xdr:row>
      <xdr:rowOff>1442357</xdr:rowOff>
    </xdr:to>
    <xdr:pic>
      <xdr:nvPicPr>
        <xdr:cNvPr id="5" name="Picture 4"/>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5470071" y="775608"/>
          <a:ext cx="2884715" cy="1428749"/>
        </a:xfrm>
        <a:prstGeom prst="rect">
          <a:avLst/>
        </a:prstGeom>
      </xdr:spPr>
    </xdr:pic>
    <xdr:clientData/>
  </xdr:twoCellAnchor>
  <xdr:twoCellAnchor editAs="oneCell">
    <xdr:from>
      <xdr:col>2</xdr:col>
      <xdr:colOff>74083</xdr:colOff>
      <xdr:row>32</xdr:row>
      <xdr:rowOff>52917</xdr:rowOff>
    </xdr:from>
    <xdr:to>
      <xdr:col>2</xdr:col>
      <xdr:colOff>2995083</xdr:colOff>
      <xdr:row>32</xdr:row>
      <xdr:rowOff>1483611</xdr:rowOff>
    </xdr:to>
    <xdr:pic>
      <xdr:nvPicPr>
        <xdr:cNvPr id="8" name="Picture 7"/>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29250" y="20457584"/>
          <a:ext cx="2921000" cy="1430694"/>
        </a:xfrm>
        <a:prstGeom prst="rect">
          <a:avLst/>
        </a:prstGeom>
      </xdr:spPr>
    </xdr:pic>
    <xdr:clientData/>
  </xdr:twoCellAnchor>
  <xdr:twoCellAnchor editAs="oneCell">
    <xdr:from>
      <xdr:col>2</xdr:col>
      <xdr:colOff>190501</xdr:colOff>
      <xdr:row>8</xdr:row>
      <xdr:rowOff>169335</xdr:rowOff>
    </xdr:from>
    <xdr:to>
      <xdr:col>2</xdr:col>
      <xdr:colOff>2878667</xdr:colOff>
      <xdr:row>8</xdr:row>
      <xdr:rowOff>1068467</xdr:rowOff>
    </xdr:to>
    <xdr:pic>
      <xdr:nvPicPr>
        <xdr:cNvPr id="6" name="Picture 5"/>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45668" y="4085168"/>
          <a:ext cx="2688166" cy="8991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101"/>
  <sheetViews>
    <sheetView tabSelected="1" zoomScale="86" zoomScaleNormal="86" workbookViewId="0">
      <selection activeCell="B5" sqref="B5:C5"/>
    </sheetView>
  </sheetViews>
  <sheetFormatPr defaultRowHeight="15" x14ac:dyDescent="0.25"/>
  <cols>
    <col min="1" max="1" width="9.140625" style="58"/>
    <col min="2" max="2" width="11" style="18" customWidth="1"/>
    <col min="3" max="3" width="79.5703125" style="58" customWidth="1"/>
    <col min="4" max="5" width="19.140625" style="18" customWidth="1"/>
    <col min="6" max="6" width="14.42578125" style="58" customWidth="1"/>
    <col min="7" max="7" width="13" style="58" customWidth="1"/>
    <col min="8" max="16384" width="9.140625" style="58"/>
  </cols>
  <sheetData>
    <row r="1" spans="2:10" s="33" customFormat="1" ht="18.75" x14ac:dyDescent="0.3">
      <c r="B1" s="151" t="s">
        <v>376</v>
      </c>
      <c r="C1" s="151"/>
      <c r="D1" s="34"/>
      <c r="E1" s="34"/>
    </row>
    <row r="2" spans="2:10" s="33" customFormat="1" ht="18.75" x14ac:dyDescent="0.3">
      <c r="B2" s="121" t="s">
        <v>373</v>
      </c>
      <c r="C2" s="122"/>
      <c r="D2" s="100" t="s">
        <v>355</v>
      </c>
      <c r="E2" s="116"/>
      <c r="F2" s="101" t="s">
        <v>356</v>
      </c>
    </row>
    <row r="3" spans="2:10" s="33" customFormat="1" ht="18.75" x14ac:dyDescent="0.3">
      <c r="B3" s="123" t="s">
        <v>372</v>
      </c>
      <c r="C3" s="124"/>
      <c r="D3" s="100" t="s">
        <v>357</v>
      </c>
      <c r="E3" s="117"/>
      <c r="F3" s="101" t="s">
        <v>358</v>
      </c>
      <c r="H3" s="31"/>
    </row>
    <row r="4" spans="2:10" s="31" customFormat="1" ht="15.75" x14ac:dyDescent="0.25">
      <c r="B4" s="123"/>
      <c r="C4" s="124"/>
      <c r="D4" s="100" t="s">
        <v>359</v>
      </c>
      <c r="E4" s="118" t="e">
        <f>E2/E3</f>
        <v>#DIV/0!</v>
      </c>
      <c r="F4" s="101" t="s">
        <v>360</v>
      </c>
      <c r="H4" s="72"/>
    </row>
    <row r="5" spans="2:10" s="31" customFormat="1" ht="15.75" customHeight="1" x14ac:dyDescent="0.25">
      <c r="B5" s="164" t="s">
        <v>371</v>
      </c>
      <c r="C5" s="165"/>
      <c r="D5" s="100" t="s">
        <v>361</v>
      </c>
      <c r="E5" s="119"/>
      <c r="F5" s="101" t="s">
        <v>370</v>
      </c>
      <c r="H5" s="68"/>
    </row>
    <row r="6" spans="2:10" s="31" customFormat="1" ht="15.75" x14ac:dyDescent="0.25">
      <c r="B6" s="29"/>
      <c r="D6" s="100" t="s">
        <v>362</v>
      </c>
      <c r="E6" s="120"/>
      <c r="F6" s="101" t="s">
        <v>363</v>
      </c>
      <c r="H6" s="68"/>
    </row>
    <row r="7" spans="2:10" s="72" customFormat="1" ht="15.75" x14ac:dyDescent="0.25">
      <c r="B7" s="71"/>
      <c r="D7" s="71"/>
      <c r="E7" s="71"/>
    </row>
    <row r="8" spans="2:10" s="68" customFormat="1" ht="18" customHeight="1" x14ac:dyDescent="0.25">
      <c r="B8" s="153" t="s">
        <v>5</v>
      </c>
      <c r="C8" s="154"/>
      <c r="D8" s="73" t="s">
        <v>6</v>
      </c>
      <c r="E8" s="73" t="s">
        <v>180</v>
      </c>
      <c r="G8" s="86"/>
    </row>
    <row r="9" spans="2:10" s="68" customFormat="1" ht="18" customHeight="1" x14ac:dyDescent="0.25">
      <c r="B9" s="152" t="s">
        <v>0</v>
      </c>
      <c r="C9" s="152"/>
      <c r="D9" s="152"/>
      <c r="E9" s="152"/>
    </row>
    <row r="10" spans="2:10" s="68" customFormat="1" ht="18" customHeight="1" x14ac:dyDescent="0.25">
      <c r="B10" s="16" t="s">
        <v>7</v>
      </c>
      <c r="C10" s="11" t="s">
        <v>9</v>
      </c>
      <c r="D10" s="16">
        <f>D11+D12</f>
        <v>6</v>
      </c>
      <c r="E10" s="16">
        <f>'SECTION 1'!D3</f>
        <v>0</v>
      </c>
    </row>
    <row r="11" spans="2:10" s="68" customFormat="1" ht="18" customHeight="1" x14ac:dyDescent="0.25">
      <c r="B11" s="22">
        <v>1.1000000000000001</v>
      </c>
      <c r="C11" s="74" t="s">
        <v>8</v>
      </c>
      <c r="D11" s="22">
        <v>3</v>
      </c>
      <c r="E11" s="22">
        <f>'SECTION 1'!D7+'SECTION 1'!D9</f>
        <v>0</v>
      </c>
    </row>
    <row r="12" spans="2:10" s="68" customFormat="1" ht="18" customHeight="1" x14ac:dyDescent="0.25">
      <c r="B12" s="22">
        <v>1.2</v>
      </c>
      <c r="C12" s="74" t="s">
        <v>10</v>
      </c>
      <c r="D12" s="22">
        <v>3</v>
      </c>
      <c r="E12" s="22">
        <f>'SECTION 1'!D12+'SECTION 1'!D13</f>
        <v>0</v>
      </c>
      <c r="J12" s="69"/>
    </row>
    <row r="13" spans="2:10" s="68" customFormat="1" ht="18" customHeight="1" x14ac:dyDescent="0.25">
      <c r="B13" s="16" t="s">
        <v>11</v>
      </c>
      <c r="C13" s="11" t="s">
        <v>85</v>
      </c>
      <c r="D13" s="16">
        <f>D14+D15</f>
        <v>3</v>
      </c>
      <c r="E13" s="16">
        <f>'SECTION 1'!D14</f>
        <v>0</v>
      </c>
    </row>
    <row r="14" spans="2:10" s="68" customFormat="1" ht="18" customHeight="1" x14ac:dyDescent="0.25">
      <c r="B14" s="22">
        <v>1.3</v>
      </c>
      <c r="C14" s="74" t="s">
        <v>12</v>
      </c>
      <c r="D14" s="22">
        <v>1</v>
      </c>
      <c r="E14" s="22">
        <f>'SECTION 1'!D16</f>
        <v>0</v>
      </c>
    </row>
    <row r="15" spans="2:10" s="68" customFormat="1" ht="18" customHeight="1" x14ac:dyDescent="0.25">
      <c r="B15" s="22">
        <v>1.4</v>
      </c>
      <c r="C15" s="74" t="s">
        <v>86</v>
      </c>
      <c r="D15" s="22">
        <v>2</v>
      </c>
      <c r="E15" s="22">
        <f>'SECTION 1'!D20+'SECTION 1'!D22</f>
        <v>0</v>
      </c>
    </row>
    <row r="16" spans="2:10" s="68" customFormat="1" ht="18" customHeight="1" x14ac:dyDescent="0.25">
      <c r="B16" s="16" t="s">
        <v>13</v>
      </c>
      <c r="C16" s="11" t="s">
        <v>14</v>
      </c>
      <c r="D16" s="16">
        <f>SUM(D17:D19)</f>
        <v>8</v>
      </c>
      <c r="E16" s="16">
        <f>'SECTION 1'!D23</f>
        <v>0</v>
      </c>
    </row>
    <row r="17" spans="2:5" s="69" customFormat="1" ht="18" customHeight="1" x14ac:dyDescent="0.25">
      <c r="B17" s="21">
        <v>1.5</v>
      </c>
      <c r="C17" s="75" t="s">
        <v>15</v>
      </c>
      <c r="D17" s="21">
        <v>3</v>
      </c>
      <c r="E17" s="21">
        <f>'SECTION 1'!D25</f>
        <v>0</v>
      </c>
    </row>
    <row r="18" spans="2:5" s="68" customFormat="1" ht="18" customHeight="1" x14ac:dyDescent="0.25">
      <c r="B18" s="22">
        <v>1.6</v>
      </c>
      <c r="C18" s="74" t="s">
        <v>19</v>
      </c>
      <c r="D18" s="22">
        <v>2</v>
      </c>
      <c r="E18" s="22">
        <f>'SECTION 1'!D29+'SECTION 1'!D31</f>
        <v>0</v>
      </c>
    </row>
    <row r="19" spans="2:5" s="68" customFormat="1" ht="18" customHeight="1" x14ac:dyDescent="0.25">
      <c r="B19" s="22">
        <v>1.7</v>
      </c>
      <c r="C19" s="74" t="s">
        <v>16</v>
      </c>
      <c r="D19" s="22">
        <v>3</v>
      </c>
      <c r="E19" s="22">
        <f>'SECTION 1'!D35+'SECTION 1'!D37</f>
        <v>0</v>
      </c>
    </row>
    <row r="20" spans="2:5" s="68" customFormat="1" ht="18" customHeight="1" x14ac:dyDescent="0.25">
      <c r="B20" s="158" t="s">
        <v>18</v>
      </c>
      <c r="C20" s="158"/>
      <c r="D20" s="76">
        <f>D10+D13+D16</f>
        <v>17</v>
      </c>
      <c r="E20" s="76">
        <f>'SECTION 1'!D38</f>
        <v>0</v>
      </c>
    </row>
    <row r="21" spans="2:5" s="68" customFormat="1" ht="18" customHeight="1" x14ac:dyDescent="0.25">
      <c r="B21" s="162"/>
      <c r="C21" s="162"/>
      <c r="D21" s="77">
        <f>D20/D86</f>
        <v>0.12142857142857143</v>
      </c>
      <c r="E21" s="77" t="e">
        <f>E20/E86</f>
        <v>#DIV/0!</v>
      </c>
    </row>
    <row r="22" spans="2:5" s="68" customFormat="1" ht="18" customHeight="1" x14ac:dyDescent="0.25">
      <c r="B22" s="159" t="s">
        <v>174</v>
      </c>
      <c r="C22" s="160"/>
      <c r="D22" s="160"/>
      <c r="E22" s="161"/>
    </row>
    <row r="23" spans="2:5" s="68" customFormat="1" ht="18" customHeight="1" x14ac:dyDescent="0.25">
      <c r="B23" s="16" t="s">
        <v>7</v>
      </c>
      <c r="C23" s="11" t="s">
        <v>87</v>
      </c>
      <c r="D23" s="16">
        <f>D24+D25</f>
        <v>11</v>
      </c>
      <c r="E23" s="92">
        <f>'SECTION 2'!D3</f>
        <v>0</v>
      </c>
    </row>
    <row r="24" spans="2:5" s="68" customFormat="1" ht="18" customHeight="1" x14ac:dyDescent="0.25">
      <c r="B24" s="22">
        <v>2.1</v>
      </c>
      <c r="C24" s="74" t="s">
        <v>20</v>
      </c>
      <c r="D24" s="22">
        <v>8</v>
      </c>
      <c r="E24" s="93">
        <f>'SECTION 2'!D5</f>
        <v>0</v>
      </c>
    </row>
    <row r="25" spans="2:5" s="68" customFormat="1" ht="18" customHeight="1" x14ac:dyDescent="0.25">
      <c r="B25" s="22">
        <v>2.2000000000000002</v>
      </c>
      <c r="C25" s="74" t="s">
        <v>23</v>
      </c>
      <c r="D25" s="22">
        <v>3</v>
      </c>
      <c r="E25" s="22">
        <f>'SECTION 2'!D9+'SECTION 2'!D10</f>
        <v>0</v>
      </c>
    </row>
    <row r="26" spans="2:5" s="68" customFormat="1" ht="18" customHeight="1" x14ac:dyDescent="0.25">
      <c r="B26" s="16" t="s">
        <v>11</v>
      </c>
      <c r="C26" s="11" t="s">
        <v>89</v>
      </c>
      <c r="D26" s="16">
        <f>D27+D28</f>
        <v>8</v>
      </c>
      <c r="E26" s="16">
        <f>'SECTION 2'!D11</f>
        <v>0</v>
      </c>
    </row>
    <row r="27" spans="2:5" s="68" customFormat="1" ht="18" customHeight="1" x14ac:dyDescent="0.25">
      <c r="B27" s="22">
        <v>2.2999999999999998</v>
      </c>
      <c r="C27" s="74" t="s">
        <v>21</v>
      </c>
      <c r="D27" s="22">
        <v>6</v>
      </c>
      <c r="E27" s="22">
        <f>'SECTION 2'!D13</f>
        <v>0</v>
      </c>
    </row>
    <row r="28" spans="2:5" s="68" customFormat="1" ht="18" customHeight="1" x14ac:dyDescent="0.25">
      <c r="B28" s="22">
        <v>2.4</v>
      </c>
      <c r="C28" s="74" t="s">
        <v>88</v>
      </c>
      <c r="D28" s="22">
        <v>2</v>
      </c>
      <c r="E28" s="22">
        <f>'SECTION 2'!D15</f>
        <v>0</v>
      </c>
    </row>
    <row r="29" spans="2:5" s="68" customFormat="1" ht="18" customHeight="1" x14ac:dyDescent="0.25">
      <c r="B29" s="16" t="s">
        <v>13</v>
      </c>
      <c r="C29" s="11" t="s">
        <v>90</v>
      </c>
      <c r="D29" s="16">
        <f>D30</f>
        <v>4</v>
      </c>
      <c r="E29" s="16">
        <f>'SECTION 2'!D16</f>
        <v>0</v>
      </c>
    </row>
    <row r="30" spans="2:5" s="68" customFormat="1" ht="18" customHeight="1" x14ac:dyDescent="0.25">
      <c r="B30" s="22">
        <v>2.5</v>
      </c>
      <c r="C30" s="74" t="s">
        <v>91</v>
      </c>
      <c r="D30" s="22">
        <v>4</v>
      </c>
      <c r="E30" s="22">
        <f>'SECTION 2'!D19+'SECTION 2'!D20+'SECTION 2'!D21</f>
        <v>0</v>
      </c>
    </row>
    <row r="31" spans="2:5" s="68" customFormat="1" ht="18" customHeight="1" x14ac:dyDescent="0.25">
      <c r="B31" s="16" t="s">
        <v>17</v>
      </c>
      <c r="C31" s="11" t="s">
        <v>24</v>
      </c>
      <c r="D31" s="16">
        <f>SUM(D32:D33)</f>
        <v>3</v>
      </c>
      <c r="E31" s="16">
        <f>'SECTION 2'!D22</f>
        <v>0</v>
      </c>
    </row>
    <row r="32" spans="2:5" s="68" customFormat="1" ht="18" customHeight="1" x14ac:dyDescent="0.25">
      <c r="B32" s="21">
        <v>2.6</v>
      </c>
      <c r="C32" s="75" t="s">
        <v>26</v>
      </c>
      <c r="D32" s="21">
        <v>2</v>
      </c>
      <c r="E32" s="21">
        <f>'SECTION 2'!D24</f>
        <v>0</v>
      </c>
    </row>
    <row r="33" spans="2:5" s="68" customFormat="1" ht="18" customHeight="1" x14ac:dyDescent="0.25">
      <c r="B33" s="21">
        <v>2.7</v>
      </c>
      <c r="C33" s="75" t="s">
        <v>27</v>
      </c>
      <c r="D33" s="21">
        <v>1</v>
      </c>
      <c r="E33" s="21">
        <f>'SECTION 2'!D26</f>
        <v>0</v>
      </c>
    </row>
    <row r="34" spans="2:5" s="68" customFormat="1" ht="18" customHeight="1" x14ac:dyDescent="0.25">
      <c r="B34" s="16" t="s">
        <v>94</v>
      </c>
      <c r="C34" s="11" t="s">
        <v>95</v>
      </c>
      <c r="D34" s="16">
        <f>SUM(D35:D36)</f>
        <v>12</v>
      </c>
      <c r="E34" s="92">
        <f>'SECTION 2'!D27</f>
        <v>0</v>
      </c>
    </row>
    <row r="35" spans="2:5" s="68" customFormat="1" ht="18" customHeight="1" x14ac:dyDescent="0.25">
      <c r="B35" s="21">
        <v>2.8</v>
      </c>
      <c r="C35" s="75" t="s">
        <v>92</v>
      </c>
      <c r="D35" s="21">
        <v>9</v>
      </c>
      <c r="E35" s="79">
        <f>SUM('SECTION 2'!D30:D33)</f>
        <v>0</v>
      </c>
    </row>
    <row r="36" spans="2:5" s="68" customFormat="1" ht="18" customHeight="1" x14ac:dyDescent="0.25">
      <c r="B36" s="21">
        <v>2.9</v>
      </c>
      <c r="C36" s="75" t="s">
        <v>93</v>
      </c>
      <c r="D36" s="21">
        <v>3</v>
      </c>
      <c r="E36" s="21">
        <f>'SECTION 2'!D35</f>
        <v>0</v>
      </c>
    </row>
    <row r="37" spans="2:5" s="68" customFormat="1" ht="18" customHeight="1" x14ac:dyDescent="0.25">
      <c r="B37" s="16" t="s">
        <v>96</v>
      </c>
      <c r="C37" s="11" t="s">
        <v>28</v>
      </c>
      <c r="D37" s="16">
        <f>D38</f>
        <v>4</v>
      </c>
      <c r="E37" s="16">
        <f>'SECTION 2'!D36</f>
        <v>0</v>
      </c>
    </row>
    <row r="38" spans="2:5" s="68" customFormat="1" ht="18" customHeight="1" x14ac:dyDescent="0.25">
      <c r="B38" s="78">
        <v>2.1</v>
      </c>
      <c r="C38" s="75" t="s">
        <v>29</v>
      </c>
      <c r="D38" s="21">
        <v>4</v>
      </c>
      <c r="E38" s="21">
        <f>SUM('SECTION 2'!D39:D41)</f>
        <v>0</v>
      </c>
    </row>
    <row r="39" spans="2:5" s="68" customFormat="1" ht="18" customHeight="1" x14ac:dyDescent="0.25">
      <c r="B39" s="158" t="s">
        <v>25</v>
      </c>
      <c r="C39" s="158"/>
      <c r="D39" s="76">
        <f>D23+D26+D29+D31+D34+D37</f>
        <v>42</v>
      </c>
      <c r="E39" s="94">
        <f>'SECTION 2'!D42</f>
        <v>0</v>
      </c>
    </row>
    <row r="40" spans="2:5" s="68" customFormat="1" ht="18" customHeight="1" x14ac:dyDescent="0.25">
      <c r="B40" s="162"/>
      <c r="C40" s="162"/>
      <c r="D40" s="77">
        <f>D39/D86</f>
        <v>0.3</v>
      </c>
      <c r="E40" s="77" t="e">
        <f>E39/E86</f>
        <v>#DIV/0!</v>
      </c>
    </row>
    <row r="41" spans="2:5" s="68" customFormat="1" ht="18" customHeight="1" x14ac:dyDescent="0.25">
      <c r="B41" s="159" t="s">
        <v>179</v>
      </c>
      <c r="C41" s="160"/>
      <c r="D41" s="160"/>
      <c r="E41" s="161"/>
    </row>
    <row r="42" spans="2:5" s="68" customFormat="1" ht="18" customHeight="1" x14ac:dyDescent="0.25">
      <c r="B42" s="16" t="s">
        <v>7</v>
      </c>
      <c r="C42" s="11" t="s">
        <v>97</v>
      </c>
      <c r="D42" s="16">
        <f>SUM(D43:D45)</f>
        <v>18</v>
      </c>
      <c r="E42" s="16">
        <f>'SECTION 3'!D3</f>
        <v>0</v>
      </c>
    </row>
    <row r="43" spans="2:5" s="68" customFormat="1" ht="18" customHeight="1" x14ac:dyDescent="0.25">
      <c r="B43" s="22">
        <v>3.1</v>
      </c>
      <c r="C43" s="74" t="s">
        <v>31</v>
      </c>
      <c r="D43" s="22">
        <v>9</v>
      </c>
      <c r="E43" s="22">
        <f>SUM('SECTION 3'!D6:D8)+SUM('SECTION 3'!D10:D15)</f>
        <v>0</v>
      </c>
    </row>
    <row r="44" spans="2:5" s="68" customFormat="1" ht="18" customHeight="1" x14ac:dyDescent="0.25">
      <c r="B44" s="22">
        <v>3.2</v>
      </c>
      <c r="C44" s="74" t="s">
        <v>32</v>
      </c>
      <c r="D44" s="22">
        <v>6</v>
      </c>
      <c r="E44" s="22">
        <f>SUM('SECTION 3'!D18:D21)</f>
        <v>0</v>
      </c>
    </row>
    <row r="45" spans="2:5" s="68" customFormat="1" ht="18" customHeight="1" x14ac:dyDescent="0.25">
      <c r="B45" s="22">
        <v>3.3</v>
      </c>
      <c r="C45" s="74" t="s">
        <v>98</v>
      </c>
      <c r="D45" s="22">
        <v>3</v>
      </c>
      <c r="E45" s="22">
        <f>SUM('SECTION 3'!D24:D26)</f>
        <v>0</v>
      </c>
    </row>
    <row r="46" spans="2:5" s="68" customFormat="1" ht="18" customHeight="1" x14ac:dyDescent="0.25">
      <c r="B46" s="16" t="s">
        <v>11</v>
      </c>
      <c r="C46" s="11" t="s">
        <v>33</v>
      </c>
      <c r="D46" s="16">
        <f>SUM(D47:D51)</f>
        <v>12</v>
      </c>
      <c r="E46" s="16">
        <f>'SECTION 3'!D27</f>
        <v>0</v>
      </c>
    </row>
    <row r="47" spans="2:5" s="68" customFormat="1" ht="18" customHeight="1" x14ac:dyDescent="0.25">
      <c r="B47" s="22">
        <v>3.4</v>
      </c>
      <c r="C47" s="74" t="s">
        <v>34</v>
      </c>
      <c r="D47" s="22">
        <v>2</v>
      </c>
      <c r="E47" s="22">
        <f>'SECTION 3'!D29</f>
        <v>0</v>
      </c>
    </row>
    <row r="48" spans="2:5" s="68" customFormat="1" ht="18" customHeight="1" x14ac:dyDescent="0.25">
      <c r="B48" s="22">
        <v>3.5</v>
      </c>
      <c r="C48" s="74" t="s">
        <v>35</v>
      </c>
      <c r="D48" s="22">
        <v>3</v>
      </c>
      <c r="E48" s="22">
        <f>SUM('SECTION 3'!D32:D34)+SUM('SECTION 3'!D36:D37)</f>
        <v>0</v>
      </c>
    </row>
    <row r="49" spans="2:5" s="68" customFormat="1" ht="18" customHeight="1" x14ac:dyDescent="0.25">
      <c r="B49" s="22">
        <v>3.6</v>
      </c>
      <c r="C49" s="74" t="s">
        <v>99</v>
      </c>
      <c r="D49" s="22">
        <v>1</v>
      </c>
      <c r="E49" s="22">
        <f>'SECTION 3'!D39</f>
        <v>0</v>
      </c>
    </row>
    <row r="50" spans="2:5" s="68" customFormat="1" ht="18" customHeight="1" x14ac:dyDescent="0.25">
      <c r="B50" s="22">
        <v>3.7</v>
      </c>
      <c r="C50" s="74" t="s">
        <v>36</v>
      </c>
      <c r="D50" s="22">
        <v>3</v>
      </c>
      <c r="E50" s="22">
        <f>SUM('SECTION 3'!D42:D45)</f>
        <v>0</v>
      </c>
    </row>
    <row r="51" spans="2:5" s="68" customFormat="1" ht="18" customHeight="1" x14ac:dyDescent="0.25">
      <c r="B51" s="21">
        <v>3.8</v>
      </c>
      <c r="C51" s="75" t="s">
        <v>100</v>
      </c>
      <c r="D51" s="21">
        <v>3</v>
      </c>
      <c r="E51" s="21">
        <f>SUM('SECTION 3'!D48:D49)</f>
        <v>0</v>
      </c>
    </row>
    <row r="52" spans="2:5" s="68" customFormat="1" ht="18" customHeight="1" x14ac:dyDescent="0.25">
      <c r="B52" s="158" t="s">
        <v>30</v>
      </c>
      <c r="C52" s="158"/>
      <c r="D52" s="76">
        <f>D42+D46</f>
        <v>30</v>
      </c>
      <c r="E52" s="76">
        <f>'SECTION 3'!D50</f>
        <v>0</v>
      </c>
    </row>
    <row r="53" spans="2:5" s="68" customFormat="1" ht="18" customHeight="1" x14ac:dyDescent="0.25">
      <c r="B53" s="162"/>
      <c r="C53" s="162"/>
      <c r="D53" s="77">
        <f>D52/D86</f>
        <v>0.21428571428571427</v>
      </c>
      <c r="E53" s="77" t="e">
        <f>E52/E86</f>
        <v>#DIV/0!</v>
      </c>
    </row>
    <row r="54" spans="2:5" s="68" customFormat="1" ht="18" customHeight="1" x14ac:dyDescent="0.25">
      <c r="B54" s="159" t="s">
        <v>101</v>
      </c>
      <c r="C54" s="160"/>
      <c r="D54" s="160"/>
      <c r="E54" s="161"/>
    </row>
    <row r="55" spans="2:5" s="68" customFormat="1" ht="18" customHeight="1" x14ac:dyDescent="0.25">
      <c r="B55" s="16" t="s">
        <v>7</v>
      </c>
      <c r="C55" s="11" t="s">
        <v>102</v>
      </c>
      <c r="D55" s="16">
        <f>SUM(D56:D57)</f>
        <v>4</v>
      </c>
      <c r="E55" s="16">
        <f>'SECTION 4'!D3</f>
        <v>0</v>
      </c>
    </row>
    <row r="56" spans="2:5" s="68" customFormat="1" ht="18" customHeight="1" x14ac:dyDescent="0.25">
      <c r="B56" s="21">
        <v>4.0999999999999996</v>
      </c>
      <c r="C56" s="75" t="s">
        <v>103</v>
      </c>
      <c r="D56" s="21">
        <v>3</v>
      </c>
      <c r="E56" s="21">
        <f>SUM('SECTION 4'!D6:D8)</f>
        <v>0</v>
      </c>
    </row>
    <row r="57" spans="2:5" s="68" customFormat="1" ht="18" customHeight="1" x14ac:dyDescent="0.25">
      <c r="B57" s="21">
        <v>4.2</v>
      </c>
      <c r="C57" s="75" t="s">
        <v>104</v>
      </c>
      <c r="D57" s="21">
        <v>1</v>
      </c>
      <c r="E57" s="21">
        <f>SUM('SECTION 4'!D10:D11)</f>
        <v>0</v>
      </c>
    </row>
    <row r="58" spans="2:5" s="68" customFormat="1" ht="18" customHeight="1" x14ac:dyDescent="0.25">
      <c r="B58" s="16" t="s">
        <v>11</v>
      </c>
      <c r="C58" s="11" t="s">
        <v>105</v>
      </c>
      <c r="D58" s="16">
        <f>SUM(D59:D61)</f>
        <v>8</v>
      </c>
      <c r="E58" s="16">
        <f>'SECTION 4'!D12</f>
        <v>0</v>
      </c>
    </row>
    <row r="59" spans="2:5" s="68" customFormat="1" ht="18" customHeight="1" x14ac:dyDescent="0.25">
      <c r="B59" s="21">
        <v>4.3</v>
      </c>
      <c r="C59" s="75" t="s">
        <v>38</v>
      </c>
      <c r="D59" s="21">
        <v>4</v>
      </c>
      <c r="E59" s="21">
        <f>SUM('SECTION 4'!D15:D16)+SUM('SECTION 4'!D18:D19)</f>
        <v>0</v>
      </c>
    </row>
    <row r="60" spans="2:5" s="68" customFormat="1" ht="18" customHeight="1" x14ac:dyDescent="0.25">
      <c r="B60" s="21">
        <v>4.4000000000000004</v>
      </c>
      <c r="C60" s="75" t="s">
        <v>106</v>
      </c>
      <c r="D60" s="21">
        <v>1</v>
      </c>
      <c r="E60" s="21">
        <f>SUM('SECTION 4'!D21:D22)</f>
        <v>0</v>
      </c>
    </row>
    <row r="61" spans="2:5" s="68" customFormat="1" ht="18" customHeight="1" x14ac:dyDescent="0.25">
      <c r="B61" s="21">
        <v>4.5</v>
      </c>
      <c r="C61" s="75" t="s">
        <v>107</v>
      </c>
      <c r="D61" s="21">
        <v>3</v>
      </c>
      <c r="E61" s="21">
        <f>SUM('SECTION 4'!D25:D27)</f>
        <v>0</v>
      </c>
    </row>
    <row r="62" spans="2:5" s="68" customFormat="1" ht="18" customHeight="1" x14ac:dyDescent="0.25">
      <c r="B62" s="16" t="s">
        <v>13</v>
      </c>
      <c r="C62" s="11" t="s">
        <v>108</v>
      </c>
      <c r="D62" s="16">
        <f>SUM(D63:D64)</f>
        <v>5</v>
      </c>
      <c r="E62" s="16">
        <f>'SECTION 4'!D28</f>
        <v>0</v>
      </c>
    </row>
    <row r="63" spans="2:5" s="68" customFormat="1" ht="18" customHeight="1" x14ac:dyDescent="0.25">
      <c r="B63" s="22">
        <v>4.5999999999999996</v>
      </c>
      <c r="C63" s="74" t="s">
        <v>37</v>
      </c>
      <c r="D63" s="22">
        <v>2</v>
      </c>
      <c r="E63" s="22">
        <f>SUM('SECTION 4'!D31:D32)</f>
        <v>0</v>
      </c>
    </row>
    <row r="64" spans="2:5" s="68" customFormat="1" ht="18" customHeight="1" x14ac:dyDescent="0.25">
      <c r="B64" s="79">
        <v>4.7</v>
      </c>
      <c r="C64" s="75" t="s">
        <v>109</v>
      </c>
      <c r="D64" s="21">
        <v>3</v>
      </c>
      <c r="E64" s="21">
        <f>'SECTION 4'!D35</f>
        <v>0</v>
      </c>
    </row>
    <row r="65" spans="2:5" s="68" customFormat="1" ht="18" customHeight="1" x14ac:dyDescent="0.25">
      <c r="B65" s="16" t="s">
        <v>17</v>
      </c>
      <c r="C65" s="11" t="s">
        <v>110</v>
      </c>
      <c r="D65" s="16">
        <f>D66</f>
        <v>2</v>
      </c>
      <c r="E65" s="16">
        <f>'SECTION 4'!D36</f>
        <v>0</v>
      </c>
    </row>
    <row r="66" spans="2:5" s="68" customFormat="1" ht="18" customHeight="1" x14ac:dyDescent="0.25">
      <c r="B66" s="79">
        <v>4.8</v>
      </c>
      <c r="C66" s="75" t="s">
        <v>111</v>
      </c>
      <c r="D66" s="21">
        <v>2</v>
      </c>
      <c r="E66" s="21">
        <f>'SECTION 4'!D38</f>
        <v>0</v>
      </c>
    </row>
    <row r="67" spans="2:5" s="68" customFormat="1" ht="18" customHeight="1" x14ac:dyDescent="0.25">
      <c r="B67" s="16" t="s">
        <v>94</v>
      </c>
      <c r="C67" s="11" t="s">
        <v>113</v>
      </c>
      <c r="D67" s="16">
        <f>D68</f>
        <v>2</v>
      </c>
      <c r="E67" s="16">
        <f>'SECTION 4'!D39</f>
        <v>0</v>
      </c>
    </row>
    <row r="68" spans="2:5" s="68" customFormat="1" ht="18" customHeight="1" x14ac:dyDescent="0.25">
      <c r="B68" s="79">
        <v>4.9000000000000004</v>
      </c>
      <c r="C68" s="75" t="s">
        <v>112</v>
      </c>
      <c r="D68" s="21">
        <v>2</v>
      </c>
      <c r="E68" s="21">
        <f>SUM('SECTION 4'!D41:D41)</f>
        <v>0</v>
      </c>
    </row>
    <row r="69" spans="2:5" s="68" customFormat="1" ht="18" customHeight="1" x14ac:dyDescent="0.25">
      <c r="B69" s="158" t="s">
        <v>39</v>
      </c>
      <c r="C69" s="158"/>
      <c r="D69" s="76">
        <f>SUM(D55+D58+D62+D65+D67)</f>
        <v>21</v>
      </c>
      <c r="E69" s="76">
        <f>'SECTION 4'!D42</f>
        <v>0</v>
      </c>
    </row>
    <row r="70" spans="2:5" s="68" customFormat="1" ht="18" customHeight="1" x14ac:dyDescent="0.25">
      <c r="B70" s="162"/>
      <c r="C70" s="162"/>
      <c r="D70" s="77">
        <f>D69/D86</f>
        <v>0.15</v>
      </c>
      <c r="E70" s="77" t="e">
        <f>E69/E86</f>
        <v>#DIV/0!</v>
      </c>
    </row>
    <row r="71" spans="2:5" s="68" customFormat="1" ht="18" customHeight="1" x14ac:dyDescent="0.25">
      <c r="B71" s="159" t="s">
        <v>377</v>
      </c>
      <c r="C71" s="160"/>
      <c r="D71" s="160"/>
      <c r="E71" s="161"/>
    </row>
    <row r="72" spans="2:5" s="68" customFormat="1" ht="18" customHeight="1" x14ac:dyDescent="0.25">
      <c r="B72" s="16" t="s">
        <v>7</v>
      </c>
      <c r="C72" s="11" t="s">
        <v>379</v>
      </c>
      <c r="D72" s="16">
        <f>SUM(D73:D81)</f>
        <v>25</v>
      </c>
      <c r="E72" s="16">
        <f>'SECTION 5'!D3</f>
        <v>0</v>
      </c>
    </row>
    <row r="73" spans="2:5" s="68" customFormat="1" ht="18" customHeight="1" x14ac:dyDescent="0.25">
      <c r="B73" s="22">
        <v>5.0999999999999996</v>
      </c>
      <c r="C73" s="74" t="s">
        <v>114</v>
      </c>
      <c r="D73" s="22">
        <v>2</v>
      </c>
      <c r="E73" s="22">
        <f>'SECTION 5'!D5</f>
        <v>0</v>
      </c>
    </row>
    <row r="74" spans="2:5" s="68" customFormat="1" ht="18" customHeight="1" x14ac:dyDescent="0.25">
      <c r="B74" s="22">
        <v>5.2</v>
      </c>
      <c r="C74" s="74" t="s">
        <v>22</v>
      </c>
      <c r="D74" s="22">
        <v>4</v>
      </c>
      <c r="E74" s="22">
        <f>'SECTION 5'!D7+'SECTION 5'!D9</f>
        <v>0</v>
      </c>
    </row>
    <row r="75" spans="2:5" s="68" customFormat="1" ht="18" customHeight="1" x14ac:dyDescent="0.25">
      <c r="B75" s="22">
        <v>5.3</v>
      </c>
      <c r="C75" s="74" t="s">
        <v>115</v>
      </c>
      <c r="D75" s="22">
        <v>3.5</v>
      </c>
      <c r="E75" s="22">
        <f>SUM('SECTION 5'!D12:D15)</f>
        <v>0</v>
      </c>
    </row>
    <row r="76" spans="2:5" s="68" customFormat="1" ht="18" customHeight="1" x14ac:dyDescent="0.25">
      <c r="B76" s="22">
        <v>5.4</v>
      </c>
      <c r="C76" s="74" t="s">
        <v>40</v>
      </c>
      <c r="D76" s="22">
        <v>1</v>
      </c>
      <c r="E76" s="22">
        <f>'SECTION 5'!D17</f>
        <v>0</v>
      </c>
    </row>
    <row r="77" spans="2:5" s="68" customFormat="1" ht="18" customHeight="1" x14ac:dyDescent="0.25">
      <c r="B77" s="22">
        <v>5.5</v>
      </c>
      <c r="C77" s="74" t="s">
        <v>116</v>
      </c>
      <c r="D77" s="22">
        <v>1</v>
      </c>
      <c r="E77" s="22">
        <f>'SECTION 5'!D19</f>
        <v>0</v>
      </c>
    </row>
    <row r="78" spans="2:5" s="68" customFormat="1" ht="18" customHeight="1" x14ac:dyDescent="0.25">
      <c r="B78" s="22">
        <v>5.6</v>
      </c>
      <c r="C78" s="74" t="s">
        <v>117</v>
      </c>
      <c r="D78" s="22">
        <v>4.5</v>
      </c>
      <c r="E78" s="22">
        <f>SUM('SECTION 5'!D21:D24)</f>
        <v>0</v>
      </c>
    </row>
    <row r="79" spans="2:5" s="68" customFormat="1" ht="18" customHeight="1" x14ac:dyDescent="0.25">
      <c r="B79" s="22">
        <v>5.7</v>
      </c>
      <c r="C79" s="74" t="s">
        <v>177</v>
      </c>
      <c r="D79" s="22">
        <v>3</v>
      </c>
      <c r="E79" s="22">
        <f>SUM('SECTION 5'!D27:D29)</f>
        <v>0</v>
      </c>
    </row>
    <row r="80" spans="2:5" s="68" customFormat="1" ht="18" customHeight="1" x14ac:dyDescent="0.25">
      <c r="B80" s="22">
        <v>5.8</v>
      </c>
      <c r="C80" s="74" t="s">
        <v>176</v>
      </c>
      <c r="D80" s="22">
        <v>1</v>
      </c>
      <c r="E80" s="22">
        <f>'SECTION 5'!D31</f>
        <v>0</v>
      </c>
    </row>
    <row r="81" spans="2:5" s="68" customFormat="1" ht="18" customHeight="1" x14ac:dyDescent="0.25">
      <c r="B81" s="22">
        <v>5.9</v>
      </c>
      <c r="C81" s="74" t="s">
        <v>378</v>
      </c>
      <c r="D81" s="22">
        <v>5</v>
      </c>
      <c r="E81" s="22">
        <f>'SECTION 5'!D33</f>
        <v>0</v>
      </c>
    </row>
    <row r="82" spans="2:5" s="68" customFormat="1" ht="18" customHeight="1" x14ac:dyDescent="0.25">
      <c r="B82" s="16" t="s">
        <v>11</v>
      </c>
      <c r="C82" s="11" t="s">
        <v>380</v>
      </c>
      <c r="D82" s="16">
        <f>D83</f>
        <v>5</v>
      </c>
      <c r="E82" s="16">
        <f>'SECTION 5'!D34</f>
        <v>0</v>
      </c>
    </row>
    <row r="83" spans="2:5" s="68" customFormat="1" ht="18" customHeight="1" x14ac:dyDescent="0.25">
      <c r="B83" s="80">
        <v>5.9</v>
      </c>
      <c r="C83" s="81" t="s">
        <v>118</v>
      </c>
      <c r="D83" s="80">
        <v>5</v>
      </c>
      <c r="E83" s="80">
        <f>SUM('SECTION 5'!D37:D39)</f>
        <v>0</v>
      </c>
    </row>
    <row r="84" spans="2:5" s="68" customFormat="1" ht="18" customHeight="1" x14ac:dyDescent="0.25">
      <c r="B84" s="158" t="s">
        <v>41</v>
      </c>
      <c r="C84" s="158"/>
      <c r="D84" s="76">
        <f>D72+D82</f>
        <v>30</v>
      </c>
      <c r="E84" s="76">
        <f>'SECTION 5'!D40</f>
        <v>0</v>
      </c>
    </row>
    <row r="85" spans="2:5" s="68" customFormat="1" ht="18" customHeight="1" x14ac:dyDescent="0.25">
      <c r="B85" s="82"/>
      <c r="C85" s="83"/>
      <c r="D85" s="77">
        <f>D84/D86</f>
        <v>0.21428571428571427</v>
      </c>
      <c r="E85" s="77" t="e">
        <f>E84/E86</f>
        <v>#DIV/0!</v>
      </c>
    </row>
    <row r="86" spans="2:5" s="68" customFormat="1" ht="18" customHeight="1" x14ac:dyDescent="0.25">
      <c r="B86" s="166" t="s">
        <v>42</v>
      </c>
      <c r="C86" s="166"/>
      <c r="D86" s="84">
        <f>D20+D39+D52+D69+D84</f>
        <v>140</v>
      </c>
      <c r="E86" s="95">
        <f>E20+E39+E52+E69+E84</f>
        <v>0</v>
      </c>
    </row>
    <row r="87" spans="2:5" s="68" customFormat="1" ht="18" customHeight="1" x14ac:dyDescent="0.25">
      <c r="B87" s="163"/>
      <c r="C87" s="163"/>
      <c r="D87" s="85">
        <f>D21+D40+D53+D70+D85</f>
        <v>1</v>
      </c>
      <c r="E87" s="85" t="e">
        <f>E21+E40+E53+E70+E85</f>
        <v>#DIV/0!</v>
      </c>
    </row>
    <row r="88" spans="2:5" ht="26.25" customHeight="1" x14ac:dyDescent="0.25">
      <c r="B88" s="156" t="s">
        <v>375</v>
      </c>
      <c r="C88" s="157"/>
      <c r="D88" s="155" t="str">
        <f>IF((AND(E86&gt;=70,'Pre-Requisites'!N7='Pre-Requisites'!Y5,'Pre-Requisites'!N9='Pre-Requisites'!Y5,'Pre-Requisites'!N11='Pre-Requisites'!Y5,'Pre-Requisites'!N13='Pre-Requisites'!Y5,'Pre-Requisites'!N15='Pre-Requisites'!Y5,'Pre-Requisites'!N17='Pre-Requisites'!Y5,'Pre-Requisites'!N19='Pre-Requisites'!Y5,'Pre-Requisites'!N21='Pre-Requisites'!Y5,'Pre-Requisites'!N23='Pre-Requisites'!Y5,'Pre-Requisites'!N25='Pre-Requisites'!Y5,'Pre-Requisites'!N29='Pre-Requisites'!Y5,'Pre-Requisites'!N31='Pre-Requisites'!Y5,'Pre-Requisites'!N33='Pre-Requisites'!Y5,'Pre-Requisites'!N35='Pre-Requisites'!Y5,'Pre-Requisites'!N37='Pre-Requisites'!Y5,'Pre-Requisites'!N39='Pre-Requisites'!Y5,'Pre-Requisites'!N41='Pre-Requisites'!Y5,'Pre-Requisites'!N43='Pre-Requisites'!Y5,'Pre-Requisites'!N45='Pre-Requisites'!Y5,'Pre-Requisites'!N47='Pre-Requisites'!Y5)),"Platinum",
IF((AND(E86&gt;=60,'Pre-Requisites'!N7='Pre-Requisites'!Y5,'Pre-Requisites'!N9='Pre-Requisites'!Y5,'Pre-Requisites'!N11='Pre-Requisites'!Y5,'Pre-Requisites'!N13='Pre-Requisites'!Y5,'Pre-Requisites'!N15='Pre-Requisites'!Y5,'Pre-Requisites'!N17='Pre-Requisites'!Y5,'Pre-Requisites'!N19='Pre-Requisites'!Y5,'Pre-Requisites'!N21='Pre-Requisites'!Y5,'Pre-Requisites'!N23='Pre-Requisites'!Y5,'Pre-Requisites'!N25='Pre-Requisites'!Y5,'Pre-Requisites'!N29='Pre-Requisites'!Y5,'Pre-Requisites'!N31='Pre-Requisites'!Y5,'Pre-Requisites'!N33='Pre-Requisites'!Y5,'Pre-Requisites'!N35='Pre-Requisites'!Y5,'Pre-Requisites'!N37='Pre-Requisites'!Y5,'Pre-Requisites'!N39='Pre-Requisites'!Y5,'Pre-Requisites'!N41='Pre-Requisites'!Y5,'Pre-Requisites'!N43='Pre-Requisites'!Y5,'Pre-Requisites'!N45='Pre-Requisites'!Y5,'Pre-Requisites'!N47='Pre-Requisites'!Y5)),"GoldPLUS",
IF((AND(E86&gt;50,'Pre-Requisites'!N7='Pre-Requisites'!Y5,'Pre-Requisites'!N9='Pre-Requisites'!Y5,'Pre-Requisites'!N11='Pre-Requisites'!Y5,'Pre-Requisites'!N13='Pre-Requisites'!Y5,'Pre-Requisites'!N15='Pre-Requisites'!Y5,'Pre-Requisites'!N17='Pre-Requisites'!Y5,'Pre-Requisites'!N19='Pre-Requisites'!Y5,'Pre-Requisites'!N21='Pre-Requisites'!Y5,'Pre-Requisites'!N23='Pre-Requisites'!Y5,'Pre-Requisites'!N25='Pre-Requisites'!Y5,'Pre-Requisites'!N29='Pre-Requisites'!Y5,'Pre-Requisites'!N31='Pre-Requisites'!Y5,'Pre-Requisites'!N33='Pre-Requisites'!Y5,'Pre-Requisites'!N45='Pre-Requisites'!Y5,'Pre-Requisites'!N47='Pre-Requisites'!Y5)),"Gold",
IF((AND('Pre-Requisites'!N7='Pre-Requisites'!Y5,'Pre-Requisites'!N9='Pre-Requisites'!Y5,'Pre-Requisites'!N11='Pre-Requisites'!Y5,'Pre-Requisites'!N13='Pre-Requisites'!Y5,'Pre-Requisites'!N15='Pre-Requisites'!Y5,'Pre-Requisites'!N17='Pre-Requisites'!Y5,'Pre-Requisites'!N19='Pre-Requisites'!Y5,'Pre-Requisites'!N21='Pre-Requisites'!Y5,'Pre-Requisites'!N23='Pre-Requisites'!Y5,'Pre-Requisites'!N25='Pre-Requisites'!Y5)),"Certified","No Rating"
))))</f>
        <v>No Rating</v>
      </c>
      <c r="E88" s="155"/>
    </row>
    <row r="89" spans="2:5" x14ac:dyDescent="0.25">
      <c r="B89" s="17"/>
      <c r="C89" s="64"/>
      <c r="D89" s="17"/>
      <c r="E89" s="17"/>
    </row>
    <row r="90" spans="2:5" x14ac:dyDescent="0.25">
      <c r="B90" s="17"/>
      <c r="C90" s="64"/>
      <c r="D90" s="17"/>
      <c r="E90" s="17"/>
    </row>
    <row r="91" spans="2:5" x14ac:dyDescent="0.25">
      <c r="B91" s="17"/>
      <c r="C91" s="64"/>
      <c r="D91" s="17"/>
      <c r="E91" s="17"/>
    </row>
    <row r="92" spans="2:5" x14ac:dyDescent="0.25">
      <c r="B92" s="17"/>
      <c r="C92" s="64"/>
      <c r="D92" s="17"/>
      <c r="E92" s="17"/>
    </row>
    <row r="93" spans="2:5" x14ac:dyDescent="0.25">
      <c r="B93" s="17"/>
      <c r="C93" s="64"/>
      <c r="D93" s="17"/>
      <c r="E93" s="17"/>
    </row>
    <row r="94" spans="2:5" x14ac:dyDescent="0.25">
      <c r="B94" s="17"/>
      <c r="C94" s="64"/>
      <c r="D94" s="17"/>
      <c r="E94" s="17"/>
    </row>
    <row r="95" spans="2:5" x14ac:dyDescent="0.25">
      <c r="B95" s="17"/>
      <c r="C95" s="64"/>
      <c r="D95" s="17"/>
      <c r="E95" s="17"/>
    </row>
    <row r="96" spans="2:5" x14ac:dyDescent="0.25">
      <c r="B96" s="17"/>
      <c r="C96" s="64"/>
      <c r="D96" s="17"/>
      <c r="E96" s="17"/>
    </row>
    <row r="97" spans="2:5" x14ac:dyDescent="0.25">
      <c r="B97" s="17"/>
      <c r="C97" s="64"/>
      <c r="D97" s="17"/>
      <c r="E97" s="17"/>
    </row>
    <row r="98" spans="2:5" x14ac:dyDescent="0.25">
      <c r="B98" s="17"/>
      <c r="C98" s="103"/>
      <c r="D98" s="17"/>
      <c r="E98" s="17"/>
    </row>
    <row r="99" spans="2:5" x14ac:dyDescent="0.25">
      <c r="B99" s="17"/>
      <c r="C99" s="64"/>
      <c r="D99" s="17"/>
      <c r="E99" s="17"/>
    </row>
    <row r="100" spans="2:5" x14ac:dyDescent="0.25">
      <c r="B100" s="17"/>
      <c r="C100" s="64"/>
      <c r="D100" s="17"/>
      <c r="E100" s="17"/>
    </row>
    <row r="101" spans="2:5" x14ac:dyDescent="0.25">
      <c r="B101" s="17"/>
      <c r="C101" s="64"/>
      <c r="D101" s="17"/>
      <c r="E101" s="17"/>
    </row>
  </sheetData>
  <sheetProtection algorithmName="SHA-512" hashValue="/gza3zRnEfKu+TRLwKW4xomKC0f4yFAD+IMHxFBReFp76zXvOEPszx504J969gCwKbbSQzf5lvgkrUktvp9Vug==" saltValue="M1jqo80gajcjSXkwGIzuzg==" spinCount="100000" sheet="1" objects="1" scenarios="1" selectLockedCells="1"/>
  <customSheetViews>
    <customSheetView guid="{9C0EB745-DC5E-47B7-B5FC-30E59F52909E}" scale="86" fitToPage="1" topLeftCell="A7">
      <selection activeCell="E19" sqref="E19"/>
      <rowBreaks count="1" manualBreakCount="1">
        <brk id="64" max="16383" man="1"/>
      </rowBreaks>
      <pageMargins left="0.70866141732283472" right="0.70866141732283472" top="0.74803149606299213" bottom="0.74803149606299213" header="0.31496062992125984" footer="0.31496062992125984"/>
      <pageSetup paperSize="9" scale="61" fitToHeight="0" orientation="portrait" horizontalDpi="300" verticalDpi="300" r:id="rId1"/>
    </customSheetView>
  </customSheetViews>
  <mergeCells count="21">
    <mergeCell ref="B86:C86"/>
    <mergeCell ref="B84:C84"/>
    <mergeCell ref="B71:E71"/>
    <mergeCell ref="B53:C53"/>
    <mergeCell ref="B70:C70"/>
    <mergeCell ref="B1:C1"/>
    <mergeCell ref="B9:E9"/>
    <mergeCell ref="B8:C8"/>
    <mergeCell ref="D88:E88"/>
    <mergeCell ref="B88:C88"/>
    <mergeCell ref="B39:C39"/>
    <mergeCell ref="B20:C20"/>
    <mergeCell ref="B54:E54"/>
    <mergeCell ref="B21:C21"/>
    <mergeCell ref="B22:E22"/>
    <mergeCell ref="B41:E41"/>
    <mergeCell ref="B40:C40"/>
    <mergeCell ref="B87:C87"/>
    <mergeCell ref="B69:C69"/>
    <mergeCell ref="B52:C52"/>
    <mergeCell ref="B5:C5"/>
  </mergeCells>
  <pageMargins left="0.70866141732283472" right="0.70866141732283472" top="0.74803149606299213" bottom="0.74803149606299213" header="0.31496062992125984" footer="0.31496062992125984"/>
  <pageSetup paperSize="9" scale="61" fitToHeight="0" orientation="portrait" horizontalDpi="300" verticalDpi="300" r:id="rId2"/>
  <rowBreaks count="1" manualBreakCount="1">
    <brk id="64"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Y48"/>
  <sheetViews>
    <sheetView zoomScale="80" zoomScaleNormal="80" workbookViewId="0">
      <selection activeCell="N7" sqref="N7:N8"/>
    </sheetView>
  </sheetViews>
  <sheetFormatPr defaultRowHeight="15" x14ac:dyDescent="0.25"/>
  <cols>
    <col min="1" max="1" width="9.140625" style="70"/>
    <col min="2" max="2" width="9.140625" style="70" customWidth="1"/>
    <col min="3" max="9" width="9.140625" style="70"/>
    <col min="10" max="10" width="9.140625" style="70" customWidth="1"/>
    <col min="11" max="13" width="7" style="70" customWidth="1"/>
    <col min="14" max="14" width="18.28515625" style="70" customWidth="1"/>
    <col min="15" max="15" width="36.28515625" style="70" customWidth="1"/>
    <col min="16" max="16" width="9.140625" style="70"/>
    <col min="17" max="17" width="11.28515625" style="70" customWidth="1"/>
    <col min="18" max="24" width="9.140625" style="70"/>
    <col min="25" max="25" width="5.7109375" style="70" hidden="1" customWidth="1"/>
    <col min="26" max="16384" width="9.140625" style="70"/>
  </cols>
  <sheetData>
    <row r="1" spans="2:25" s="33" customFormat="1" ht="18.75" x14ac:dyDescent="0.3">
      <c r="B1" s="30" t="s">
        <v>376</v>
      </c>
      <c r="D1" s="34"/>
      <c r="E1" s="34"/>
    </row>
    <row r="2" spans="2:25" s="33" customFormat="1" ht="18.75" x14ac:dyDescent="0.3">
      <c r="B2" s="107" t="str">
        <f>'SUMMARY '!B2</f>
        <v xml:space="preserve">Project: </v>
      </c>
      <c r="D2" s="34"/>
      <c r="E2" s="34"/>
    </row>
    <row r="3" spans="2:25" s="31" customFormat="1" ht="15.75" x14ac:dyDescent="0.25">
      <c r="B3" s="29"/>
      <c r="D3" s="32"/>
      <c r="E3" s="32"/>
    </row>
    <row r="5" spans="2:25" ht="24.95" customHeight="1" x14ac:dyDescent="0.25">
      <c r="B5" s="179" t="s">
        <v>381</v>
      </c>
      <c r="C5" s="180"/>
      <c r="D5" s="180"/>
      <c r="E5" s="180"/>
      <c r="F5" s="180"/>
      <c r="G5" s="180"/>
      <c r="H5" s="180"/>
      <c r="I5" s="180"/>
      <c r="J5" s="180"/>
      <c r="K5" s="180"/>
      <c r="L5" s="180"/>
      <c r="M5" s="181"/>
      <c r="N5" s="184" t="s">
        <v>330</v>
      </c>
      <c r="O5" s="184" t="s">
        <v>178</v>
      </c>
      <c r="Y5" s="199" t="s">
        <v>354</v>
      </c>
    </row>
    <row r="6" spans="2:25" ht="24.95" customHeight="1" x14ac:dyDescent="0.25">
      <c r="B6" s="186" t="s">
        <v>64</v>
      </c>
      <c r="C6" s="187"/>
      <c r="D6" s="187"/>
      <c r="E6" s="187"/>
      <c r="F6" s="187"/>
      <c r="G6" s="187"/>
      <c r="H6" s="187"/>
      <c r="I6" s="187"/>
      <c r="J6" s="187"/>
      <c r="K6" s="187"/>
      <c r="L6" s="187"/>
      <c r="M6" s="188"/>
      <c r="N6" s="185"/>
      <c r="O6" s="185"/>
      <c r="Y6" s="200"/>
    </row>
    <row r="7" spans="2:25" ht="15" customHeight="1" x14ac:dyDescent="0.25">
      <c r="B7" s="173" t="s">
        <v>65</v>
      </c>
      <c r="C7" s="174"/>
      <c r="D7" s="174"/>
      <c r="E7" s="174"/>
      <c r="F7" s="174"/>
      <c r="G7" s="174"/>
      <c r="H7" s="174"/>
      <c r="I7" s="174"/>
      <c r="J7" s="175"/>
      <c r="K7" s="189" t="s">
        <v>78</v>
      </c>
      <c r="L7" s="189"/>
      <c r="M7" s="189"/>
      <c r="N7" s="169"/>
      <c r="O7" s="167"/>
      <c r="R7" s="108"/>
    </row>
    <row r="8" spans="2:25" ht="30" customHeight="1" x14ac:dyDescent="0.25">
      <c r="B8" s="176" t="s">
        <v>66</v>
      </c>
      <c r="C8" s="177"/>
      <c r="D8" s="177"/>
      <c r="E8" s="177"/>
      <c r="F8" s="177"/>
      <c r="G8" s="177"/>
      <c r="H8" s="177"/>
      <c r="I8" s="177"/>
      <c r="J8" s="178"/>
      <c r="K8" s="189"/>
      <c r="L8" s="189"/>
      <c r="M8" s="189"/>
      <c r="N8" s="170"/>
      <c r="O8" s="168"/>
      <c r="R8" s="108"/>
    </row>
    <row r="9" spans="2:25" ht="15" customHeight="1" x14ac:dyDescent="0.25">
      <c r="B9" s="173" t="s">
        <v>67</v>
      </c>
      <c r="C9" s="174"/>
      <c r="D9" s="174"/>
      <c r="E9" s="174"/>
      <c r="F9" s="174"/>
      <c r="G9" s="174"/>
      <c r="H9" s="174"/>
      <c r="I9" s="174"/>
      <c r="J9" s="175"/>
      <c r="K9" s="189"/>
      <c r="L9" s="189"/>
      <c r="M9" s="189"/>
      <c r="N9" s="169"/>
      <c r="O9" s="167"/>
    </row>
    <row r="10" spans="2:25" ht="45" customHeight="1" x14ac:dyDescent="0.25">
      <c r="B10" s="176" t="s">
        <v>331</v>
      </c>
      <c r="C10" s="177"/>
      <c r="D10" s="177"/>
      <c r="E10" s="177"/>
      <c r="F10" s="177"/>
      <c r="G10" s="177"/>
      <c r="H10" s="177"/>
      <c r="I10" s="177"/>
      <c r="J10" s="178"/>
      <c r="K10" s="189"/>
      <c r="L10" s="189"/>
      <c r="M10" s="189"/>
      <c r="N10" s="170"/>
      <c r="O10" s="168"/>
    </row>
    <row r="11" spans="2:25" ht="15" customHeight="1" x14ac:dyDescent="0.25">
      <c r="B11" s="173" t="s">
        <v>68</v>
      </c>
      <c r="C11" s="174"/>
      <c r="D11" s="174"/>
      <c r="E11" s="174"/>
      <c r="F11" s="174"/>
      <c r="G11" s="174"/>
      <c r="H11" s="174"/>
      <c r="I11" s="174"/>
      <c r="J11" s="175"/>
      <c r="K11" s="189"/>
      <c r="L11" s="189"/>
      <c r="M11" s="189"/>
      <c r="N11" s="169"/>
      <c r="O11" s="167"/>
    </row>
    <row r="12" spans="2:25" ht="58.5" customHeight="1" x14ac:dyDescent="0.25">
      <c r="B12" s="176" t="s">
        <v>336</v>
      </c>
      <c r="C12" s="177"/>
      <c r="D12" s="177"/>
      <c r="E12" s="177"/>
      <c r="F12" s="177"/>
      <c r="G12" s="177"/>
      <c r="H12" s="177"/>
      <c r="I12" s="177"/>
      <c r="J12" s="178"/>
      <c r="K12" s="189"/>
      <c r="L12" s="189"/>
      <c r="M12" s="189"/>
      <c r="N12" s="170"/>
      <c r="O12" s="168"/>
    </row>
    <row r="13" spans="2:25" ht="15" customHeight="1" x14ac:dyDescent="0.25">
      <c r="B13" s="173" t="s">
        <v>70</v>
      </c>
      <c r="C13" s="174"/>
      <c r="D13" s="174"/>
      <c r="E13" s="174"/>
      <c r="F13" s="174"/>
      <c r="G13" s="174"/>
      <c r="H13" s="174"/>
      <c r="I13" s="174"/>
      <c r="J13" s="175"/>
      <c r="K13" s="189"/>
      <c r="L13" s="189"/>
      <c r="M13" s="189"/>
      <c r="N13" s="169"/>
      <c r="O13" s="167"/>
    </row>
    <row r="14" spans="2:25" ht="28.5" customHeight="1" x14ac:dyDescent="0.25">
      <c r="B14" s="176" t="s">
        <v>69</v>
      </c>
      <c r="C14" s="177"/>
      <c r="D14" s="177"/>
      <c r="E14" s="177"/>
      <c r="F14" s="177"/>
      <c r="G14" s="177"/>
      <c r="H14" s="177"/>
      <c r="I14" s="177"/>
      <c r="J14" s="178"/>
      <c r="K14" s="189"/>
      <c r="L14" s="189"/>
      <c r="M14" s="189"/>
      <c r="N14" s="170"/>
      <c r="O14" s="168"/>
    </row>
    <row r="15" spans="2:25" ht="15" customHeight="1" x14ac:dyDescent="0.25">
      <c r="B15" s="173" t="s">
        <v>71</v>
      </c>
      <c r="C15" s="174"/>
      <c r="D15" s="174"/>
      <c r="E15" s="174"/>
      <c r="F15" s="174"/>
      <c r="G15" s="174"/>
      <c r="H15" s="174"/>
      <c r="I15" s="174"/>
      <c r="J15" s="175"/>
      <c r="K15" s="189"/>
      <c r="L15" s="189"/>
      <c r="M15" s="189"/>
      <c r="N15" s="169"/>
      <c r="O15" s="167"/>
    </row>
    <row r="16" spans="2:25" ht="29.25" customHeight="1" x14ac:dyDescent="0.25">
      <c r="B16" s="176" t="s">
        <v>73</v>
      </c>
      <c r="C16" s="177"/>
      <c r="D16" s="177"/>
      <c r="E16" s="177"/>
      <c r="F16" s="177"/>
      <c r="G16" s="177"/>
      <c r="H16" s="177"/>
      <c r="I16" s="177"/>
      <c r="J16" s="178"/>
      <c r="K16" s="189"/>
      <c r="L16" s="189"/>
      <c r="M16" s="189"/>
      <c r="N16" s="170"/>
      <c r="O16" s="168"/>
    </row>
    <row r="17" spans="2:19" ht="15" customHeight="1" x14ac:dyDescent="0.25">
      <c r="B17" s="173" t="s">
        <v>80</v>
      </c>
      <c r="C17" s="174"/>
      <c r="D17" s="174"/>
      <c r="E17" s="174"/>
      <c r="F17" s="174"/>
      <c r="G17" s="174"/>
      <c r="H17" s="174"/>
      <c r="I17" s="174"/>
      <c r="J17" s="175"/>
      <c r="K17" s="189"/>
      <c r="L17" s="189"/>
      <c r="M17" s="189"/>
      <c r="N17" s="169"/>
      <c r="O17" s="167"/>
    </row>
    <row r="18" spans="2:19" ht="58.5" customHeight="1" x14ac:dyDescent="0.25">
      <c r="B18" s="176" t="s">
        <v>382</v>
      </c>
      <c r="C18" s="177"/>
      <c r="D18" s="177"/>
      <c r="E18" s="177"/>
      <c r="F18" s="177"/>
      <c r="G18" s="177"/>
      <c r="H18" s="177"/>
      <c r="I18" s="177"/>
      <c r="J18" s="178"/>
      <c r="K18" s="189"/>
      <c r="L18" s="189"/>
      <c r="M18" s="189"/>
      <c r="N18" s="170"/>
      <c r="O18" s="168"/>
    </row>
    <row r="19" spans="2:19" ht="15" customHeight="1" x14ac:dyDescent="0.25">
      <c r="B19" s="173" t="s">
        <v>81</v>
      </c>
      <c r="C19" s="174"/>
      <c r="D19" s="174"/>
      <c r="E19" s="174"/>
      <c r="F19" s="174"/>
      <c r="G19" s="174"/>
      <c r="H19" s="174"/>
      <c r="I19" s="174"/>
      <c r="J19" s="175"/>
      <c r="K19" s="189"/>
      <c r="L19" s="189"/>
      <c r="M19" s="189"/>
      <c r="N19" s="169"/>
      <c r="O19" s="167"/>
    </row>
    <row r="20" spans="2:19" ht="47.25" customHeight="1" x14ac:dyDescent="0.25">
      <c r="B20" s="176" t="s">
        <v>337</v>
      </c>
      <c r="C20" s="177"/>
      <c r="D20" s="177"/>
      <c r="E20" s="177"/>
      <c r="F20" s="177"/>
      <c r="G20" s="177"/>
      <c r="H20" s="177"/>
      <c r="I20" s="177"/>
      <c r="J20" s="178"/>
      <c r="K20" s="189"/>
      <c r="L20" s="189"/>
      <c r="M20" s="189"/>
      <c r="N20" s="170"/>
      <c r="O20" s="168"/>
    </row>
    <row r="21" spans="2:19" ht="15" customHeight="1" x14ac:dyDescent="0.25">
      <c r="B21" s="173" t="s">
        <v>72</v>
      </c>
      <c r="C21" s="174"/>
      <c r="D21" s="174"/>
      <c r="E21" s="174"/>
      <c r="F21" s="174"/>
      <c r="G21" s="174"/>
      <c r="H21" s="174"/>
      <c r="I21" s="174"/>
      <c r="J21" s="175"/>
      <c r="K21" s="189"/>
      <c r="L21" s="189"/>
      <c r="M21" s="189"/>
      <c r="N21" s="169"/>
      <c r="O21" s="167"/>
    </row>
    <row r="22" spans="2:19" ht="46.5" customHeight="1" x14ac:dyDescent="0.25">
      <c r="B22" s="176" t="s">
        <v>74</v>
      </c>
      <c r="C22" s="177"/>
      <c r="D22" s="177"/>
      <c r="E22" s="177"/>
      <c r="F22" s="177"/>
      <c r="G22" s="177"/>
      <c r="H22" s="177"/>
      <c r="I22" s="177"/>
      <c r="J22" s="178"/>
      <c r="K22" s="189"/>
      <c r="L22" s="189"/>
      <c r="M22" s="189"/>
      <c r="N22" s="170"/>
      <c r="O22" s="168"/>
    </row>
    <row r="23" spans="2:19" ht="18.75" customHeight="1" x14ac:dyDescent="0.25">
      <c r="B23" s="173" t="s">
        <v>82</v>
      </c>
      <c r="C23" s="174"/>
      <c r="D23" s="174"/>
      <c r="E23" s="174"/>
      <c r="F23" s="174"/>
      <c r="G23" s="174"/>
      <c r="H23" s="174"/>
      <c r="I23" s="174"/>
      <c r="J23" s="175"/>
      <c r="K23" s="189"/>
      <c r="L23" s="189"/>
      <c r="M23" s="189"/>
      <c r="N23" s="169"/>
      <c r="O23" s="167"/>
    </row>
    <row r="24" spans="2:19" ht="48.75" customHeight="1" x14ac:dyDescent="0.25">
      <c r="B24" s="176" t="s">
        <v>83</v>
      </c>
      <c r="C24" s="177"/>
      <c r="D24" s="177"/>
      <c r="E24" s="177"/>
      <c r="F24" s="177"/>
      <c r="G24" s="177"/>
      <c r="H24" s="177"/>
      <c r="I24" s="177"/>
      <c r="J24" s="178"/>
      <c r="K24" s="189"/>
      <c r="L24" s="189"/>
      <c r="M24" s="189"/>
      <c r="N24" s="170"/>
      <c r="O24" s="168"/>
    </row>
    <row r="25" spans="2:19" ht="17.25" customHeight="1" x14ac:dyDescent="0.25">
      <c r="B25" s="173" t="s">
        <v>338</v>
      </c>
      <c r="C25" s="174"/>
      <c r="D25" s="174"/>
      <c r="E25" s="174"/>
      <c r="F25" s="174"/>
      <c r="G25" s="174"/>
      <c r="H25" s="174"/>
      <c r="I25" s="174"/>
      <c r="J25" s="175"/>
      <c r="K25" s="189"/>
      <c r="L25" s="189"/>
      <c r="M25" s="189"/>
      <c r="N25" s="169"/>
      <c r="O25" s="167"/>
      <c r="Q25" s="198" t="s">
        <v>374</v>
      </c>
      <c r="R25" s="198"/>
      <c r="S25" s="198"/>
    </row>
    <row r="26" spans="2:19" ht="48" customHeight="1" x14ac:dyDescent="0.25">
      <c r="B26" s="176" t="s">
        <v>339</v>
      </c>
      <c r="C26" s="177"/>
      <c r="D26" s="177"/>
      <c r="E26" s="177"/>
      <c r="F26" s="177"/>
      <c r="G26" s="177"/>
      <c r="H26" s="177"/>
      <c r="I26" s="177"/>
      <c r="J26" s="178"/>
      <c r="K26" s="189"/>
      <c r="L26" s="189"/>
      <c r="M26" s="189"/>
      <c r="N26" s="170"/>
      <c r="O26" s="168"/>
      <c r="Q26" s="87" t="s">
        <v>364</v>
      </c>
      <c r="R26" s="87" t="s">
        <v>365</v>
      </c>
      <c r="S26" s="87" t="s">
        <v>366</v>
      </c>
    </row>
    <row r="27" spans="2:19" ht="24.95" customHeight="1" x14ac:dyDescent="0.25">
      <c r="B27" s="179" t="s">
        <v>75</v>
      </c>
      <c r="C27" s="180"/>
      <c r="D27" s="180"/>
      <c r="E27" s="180"/>
      <c r="F27" s="180"/>
      <c r="G27" s="180"/>
      <c r="H27" s="180"/>
      <c r="I27" s="180"/>
      <c r="J27" s="180"/>
      <c r="K27" s="180"/>
      <c r="L27" s="180"/>
      <c r="M27" s="180"/>
      <c r="N27" s="180"/>
      <c r="O27" s="181"/>
      <c r="Q27" s="74" t="s">
        <v>367</v>
      </c>
      <c r="R27" s="102">
        <f>'SUMMARY '!E20+'SUMMARY '!E39</f>
        <v>0</v>
      </c>
      <c r="S27" s="88" t="e">
        <f>'SUMMARY '!E21+'SUMMARY '!E40</f>
        <v>#DIV/0!</v>
      </c>
    </row>
    <row r="28" spans="2:19" ht="24.95" customHeight="1" x14ac:dyDescent="0.25">
      <c r="B28" s="186" t="s">
        <v>340</v>
      </c>
      <c r="C28" s="187"/>
      <c r="D28" s="187"/>
      <c r="E28" s="187"/>
      <c r="F28" s="187"/>
      <c r="G28" s="187"/>
      <c r="H28" s="187"/>
      <c r="I28" s="187"/>
      <c r="J28" s="187"/>
      <c r="K28" s="187"/>
      <c r="L28" s="187"/>
      <c r="M28" s="187"/>
      <c r="N28" s="187"/>
      <c r="O28" s="188"/>
      <c r="Q28" s="74" t="s">
        <v>368</v>
      </c>
      <c r="R28" s="102">
        <f>'SUMMARY '!E52+'SUMMARY '!E69+'SUMMARY '!E84</f>
        <v>0</v>
      </c>
      <c r="S28" s="88" t="e">
        <f>'SUMMARY '!E53+'SUMMARY '!E70+'SUMMARY '!E85</f>
        <v>#DIV/0!</v>
      </c>
    </row>
    <row r="29" spans="2:19" ht="15" customHeight="1" x14ac:dyDescent="0.25">
      <c r="B29" s="190" t="s">
        <v>341</v>
      </c>
      <c r="C29" s="191"/>
      <c r="D29" s="191"/>
      <c r="E29" s="191"/>
      <c r="F29" s="191"/>
      <c r="G29" s="191"/>
      <c r="H29" s="191"/>
      <c r="I29" s="191"/>
      <c r="J29" s="191"/>
      <c r="K29" s="189" t="s">
        <v>332</v>
      </c>
      <c r="L29" s="189"/>
      <c r="M29" s="189"/>
      <c r="N29" s="169"/>
      <c r="O29" s="182"/>
      <c r="Q29" s="90" t="s">
        <v>369</v>
      </c>
      <c r="R29" s="89">
        <f>R27+R28</f>
        <v>0</v>
      </c>
      <c r="S29" s="91" t="e">
        <f>S27+S28</f>
        <v>#DIV/0!</v>
      </c>
    </row>
    <row r="30" spans="2:19" ht="139.5" customHeight="1" x14ac:dyDescent="0.25">
      <c r="B30" s="190" t="s">
        <v>342</v>
      </c>
      <c r="C30" s="191"/>
      <c r="D30" s="191"/>
      <c r="E30" s="191"/>
      <c r="F30" s="191"/>
      <c r="G30" s="191"/>
      <c r="H30" s="191"/>
      <c r="I30" s="191"/>
      <c r="J30" s="191"/>
      <c r="K30" s="189"/>
      <c r="L30" s="189"/>
      <c r="M30" s="189"/>
      <c r="N30" s="170"/>
      <c r="O30" s="183"/>
    </row>
    <row r="31" spans="2:19" ht="15" customHeight="1" x14ac:dyDescent="0.25">
      <c r="B31" s="173" t="s">
        <v>343</v>
      </c>
      <c r="C31" s="174"/>
      <c r="D31" s="174"/>
      <c r="E31" s="174"/>
      <c r="F31" s="174"/>
      <c r="G31" s="174"/>
      <c r="H31" s="174"/>
      <c r="I31" s="174"/>
      <c r="J31" s="174"/>
      <c r="K31" s="189" t="s">
        <v>332</v>
      </c>
      <c r="L31" s="189"/>
      <c r="M31" s="189"/>
      <c r="N31" s="169"/>
      <c r="O31" s="171"/>
    </row>
    <row r="32" spans="2:19" ht="393" customHeight="1" x14ac:dyDescent="0.25">
      <c r="B32" s="176"/>
      <c r="C32" s="177"/>
      <c r="D32" s="177"/>
      <c r="E32" s="177"/>
      <c r="F32" s="177"/>
      <c r="G32" s="177"/>
      <c r="H32" s="177"/>
      <c r="I32" s="177"/>
      <c r="J32" s="177"/>
      <c r="K32" s="189"/>
      <c r="L32" s="189"/>
      <c r="M32" s="189"/>
      <c r="N32" s="170"/>
      <c r="O32" s="172"/>
    </row>
    <row r="33" spans="2:15" ht="15" customHeight="1" x14ac:dyDescent="0.25">
      <c r="B33" s="173" t="s">
        <v>344</v>
      </c>
      <c r="C33" s="174"/>
      <c r="D33" s="174"/>
      <c r="E33" s="174"/>
      <c r="F33" s="174"/>
      <c r="G33" s="174"/>
      <c r="H33" s="174"/>
      <c r="I33" s="174"/>
      <c r="J33" s="175"/>
      <c r="K33" s="192" t="s">
        <v>332</v>
      </c>
      <c r="L33" s="193"/>
      <c r="M33" s="194"/>
      <c r="N33" s="169"/>
      <c r="O33" s="171"/>
    </row>
    <row r="34" spans="2:15" ht="122.25" customHeight="1" x14ac:dyDescent="0.25">
      <c r="B34" s="176" t="s">
        <v>76</v>
      </c>
      <c r="C34" s="177"/>
      <c r="D34" s="177"/>
      <c r="E34" s="177"/>
      <c r="F34" s="177"/>
      <c r="G34" s="177"/>
      <c r="H34" s="177"/>
      <c r="I34" s="177"/>
      <c r="J34" s="178"/>
      <c r="K34" s="195"/>
      <c r="L34" s="196"/>
      <c r="M34" s="197"/>
      <c r="N34" s="170"/>
      <c r="O34" s="172"/>
    </row>
    <row r="35" spans="2:15" ht="15" customHeight="1" x14ac:dyDescent="0.25">
      <c r="B35" s="173" t="s">
        <v>345</v>
      </c>
      <c r="C35" s="174"/>
      <c r="D35" s="174"/>
      <c r="E35" s="174"/>
      <c r="F35" s="174"/>
      <c r="G35" s="174"/>
      <c r="H35" s="174"/>
      <c r="I35" s="174"/>
      <c r="J35" s="175"/>
      <c r="K35" s="189" t="s">
        <v>333</v>
      </c>
      <c r="L35" s="189"/>
      <c r="M35" s="189"/>
      <c r="N35" s="169"/>
      <c r="O35" s="171"/>
    </row>
    <row r="36" spans="2:15" ht="61.5" customHeight="1" x14ac:dyDescent="0.25">
      <c r="B36" s="176" t="s">
        <v>334</v>
      </c>
      <c r="C36" s="177"/>
      <c r="D36" s="177"/>
      <c r="E36" s="177"/>
      <c r="F36" s="177"/>
      <c r="G36" s="177"/>
      <c r="H36" s="177"/>
      <c r="I36" s="177"/>
      <c r="J36" s="178"/>
      <c r="K36" s="189"/>
      <c r="L36" s="189"/>
      <c r="M36" s="189"/>
      <c r="N36" s="170"/>
      <c r="O36" s="172"/>
    </row>
    <row r="37" spans="2:15" ht="15" customHeight="1" x14ac:dyDescent="0.25">
      <c r="B37" s="173" t="s">
        <v>346</v>
      </c>
      <c r="C37" s="174"/>
      <c r="D37" s="174"/>
      <c r="E37" s="174"/>
      <c r="F37" s="174"/>
      <c r="G37" s="174"/>
      <c r="H37" s="174"/>
      <c r="I37" s="174"/>
      <c r="J37" s="175"/>
      <c r="K37" s="189" t="s">
        <v>333</v>
      </c>
      <c r="L37" s="189"/>
      <c r="M37" s="189"/>
      <c r="N37" s="169"/>
      <c r="O37" s="171"/>
    </row>
    <row r="38" spans="2:15" ht="45.75" customHeight="1" x14ac:dyDescent="0.25">
      <c r="B38" s="176" t="s">
        <v>84</v>
      </c>
      <c r="C38" s="177"/>
      <c r="D38" s="177"/>
      <c r="E38" s="177"/>
      <c r="F38" s="177"/>
      <c r="G38" s="177"/>
      <c r="H38" s="177"/>
      <c r="I38" s="177"/>
      <c r="J38" s="178"/>
      <c r="K38" s="189"/>
      <c r="L38" s="189"/>
      <c r="M38" s="189"/>
      <c r="N38" s="170"/>
      <c r="O38" s="172"/>
    </row>
    <row r="39" spans="2:15" ht="15" customHeight="1" x14ac:dyDescent="0.25">
      <c r="B39" s="173" t="s">
        <v>347</v>
      </c>
      <c r="C39" s="174"/>
      <c r="D39" s="174"/>
      <c r="E39" s="174"/>
      <c r="F39" s="174"/>
      <c r="G39" s="174"/>
      <c r="H39" s="174"/>
      <c r="I39" s="174"/>
      <c r="J39" s="175"/>
      <c r="K39" s="189" t="s">
        <v>333</v>
      </c>
      <c r="L39" s="189"/>
      <c r="M39" s="189"/>
      <c r="N39" s="169"/>
      <c r="O39" s="167"/>
    </row>
    <row r="40" spans="2:15" ht="86.25" customHeight="1" x14ac:dyDescent="0.25">
      <c r="B40" s="176" t="s">
        <v>383</v>
      </c>
      <c r="C40" s="177"/>
      <c r="D40" s="177"/>
      <c r="E40" s="177"/>
      <c r="F40" s="177"/>
      <c r="G40" s="177"/>
      <c r="H40" s="177"/>
      <c r="I40" s="177"/>
      <c r="J40" s="178"/>
      <c r="K40" s="189"/>
      <c r="L40" s="189"/>
      <c r="M40" s="189"/>
      <c r="N40" s="170"/>
      <c r="O40" s="168"/>
    </row>
    <row r="41" spans="2:15" ht="15" customHeight="1" x14ac:dyDescent="0.25">
      <c r="B41" s="173" t="s">
        <v>348</v>
      </c>
      <c r="C41" s="174"/>
      <c r="D41" s="174"/>
      <c r="E41" s="174"/>
      <c r="F41" s="174"/>
      <c r="G41" s="174"/>
      <c r="H41" s="174"/>
      <c r="I41" s="174"/>
      <c r="J41" s="175"/>
      <c r="K41" s="189" t="s">
        <v>333</v>
      </c>
      <c r="L41" s="189"/>
      <c r="M41" s="189"/>
      <c r="N41" s="169"/>
      <c r="O41" s="167"/>
    </row>
    <row r="42" spans="2:15" ht="32.25" customHeight="1" x14ac:dyDescent="0.25">
      <c r="B42" s="176" t="s">
        <v>77</v>
      </c>
      <c r="C42" s="177"/>
      <c r="D42" s="177"/>
      <c r="E42" s="177"/>
      <c r="F42" s="177"/>
      <c r="G42" s="177"/>
      <c r="H42" s="177"/>
      <c r="I42" s="177"/>
      <c r="J42" s="178"/>
      <c r="K42" s="189"/>
      <c r="L42" s="189"/>
      <c r="M42" s="189"/>
      <c r="N42" s="170"/>
      <c r="O42" s="168"/>
    </row>
    <row r="43" spans="2:15" ht="15" customHeight="1" x14ac:dyDescent="0.25">
      <c r="B43" s="173" t="s">
        <v>349</v>
      </c>
      <c r="C43" s="174"/>
      <c r="D43" s="174"/>
      <c r="E43" s="174"/>
      <c r="F43" s="174"/>
      <c r="G43" s="174"/>
      <c r="H43" s="174"/>
      <c r="I43" s="174"/>
      <c r="J43" s="175"/>
      <c r="K43" s="189" t="s">
        <v>333</v>
      </c>
      <c r="L43" s="189"/>
      <c r="M43" s="189"/>
      <c r="N43" s="169"/>
      <c r="O43" s="171"/>
    </row>
    <row r="44" spans="2:15" ht="60" customHeight="1" x14ac:dyDescent="0.25">
      <c r="B44" s="176" t="s">
        <v>335</v>
      </c>
      <c r="C44" s="177"/>
      <c r="D44" s="177"/>
      <c r="E44" s="177"/>
      <c r="F44" s="177"/>
      <c r="G44" s="177"/>
      <c r="H44" s="177"/>
      <c r="I44" s="177"/>
      <c r="J44" s="178"/>
      <c r="K44" s="189"/>
      <c r="L44" s="189"/>
      <c r="M44" s="189"/>
      <c r="N44" s="170"/>
      <c r="O44" s="172"/>
    </row>
    <row r="45" spans="2:15" ht="15" customHeight="1" x14ac:dyDescent="0.25">
      <c r="B45" s="173" t="s">
        <v>350</v>
      </c>
      <c r="C45" s="174"/>
      <c r="D45" s="174"/>
      <c r="E45" s="174"/>
      <c r="F45" s="174"/>
      <c r="G45" s="174"/>
      <c r="H45" s="174"/>
      <c r="I45" s="174"/>
      <c r="J45" s="175"/>
      <c r="K45" s="189" t="s">
        <v>332</v>
      </c>
      <c r="L45" s="189"/>
      <c r="M45" s="189"/>
      <c r="N45" s="169"/>
      <c r="O45" s="171"/>
    </row>
    <row r="46" spans="2:15" ht="135.75" customHeight="1" x14ac:dyDescent="0.25">
      <c r="B46" s="176" t="s">
        <v>352</v>
      </c>
      <c r="C46" s="177"/>
      <c r="D46" s="177"/>
      <c r="E46" s="177"/>
      <c r="F46" s="177"/>
      <c r="G46" s="177"/>
      <c r="H46" s="177"/>
      <c r="I46" s="177"/>
      <c r="J46" s="178"/>
      <c r="K46" s="189"/>
      <c r="L46" s="189"/>
      <c r="M46" s="189"/>
      <c r="N46" s="170"/>
      <c r="O46" s="172"/>
    </row>
    <row r="47" spans="2:15" ht="15" customHeight="1" x14ac:dyDescent="0.25">
      <c r="B47" s="173" t="s">
        <v>351</v>
      </c>
      <c r="C47" s="174"/>
      <c r="D47" s="174"/>
      <c r="E47" s="174"/>
      <c r="F47" s="174"/>
      <c r="G47" s="174"/>
      <c r="H47" s="174"/>
      <c r="I47" s="174"/>
      <c r="J47" s="175"/>
      <c r="K47" s="189" t="s">
        <v>332</v>
      </c>
      <c r="L47" s="189"/>
      <c r="M47" s="189"/>
      <c r="N47" s="169"/>
      <c r="O47" s="171"/>
    </row>
    <row r="48" spans="2:15" ht="153" customHeight="1" x14ac:dyDescent="0.25">
      <c r="B48" s="176" t="s">
        <v>353</v>
      </c>
      <c r="C48" s="177"/>
      <c r="D48" s="177"/>
      <c r="E48" s="177"/>
      <c r="F48" s="177"/>
      <c r="G48" s="177"/>
      <c r="H48" s="177"/>
      <c r="I48" s="177"/>
      <c r="J48" s="178"/>
      <c r="K48" s="189"/>
      <c r="L48" s="189"/>
      <c r="M48" s="189"/>
      <c r="N48" s="170"/>
      <c r="O48" s="172"/>
    </row>
  </sheetData>
  <sheetProtection algorithmName="SHA-512" hashValue="rA/NNdkE7mXfY+Evvvz+85h9zjcJuR7QIKmCMuhb+cxJFZ+vhcb62Stl6urzv38KR+/NmxQg40P9Q5obKlz76Q==" saltValue="x2ExDvRMM+p6T3HqDwPrQQ==" spinCount="100000" sheet="1" objects="1" scenarios="1" selectLockedCells="1"/>
  <customSheetViews>
    <customSheetView guid="{9C0EB745-DC5E-47B7-B5FC-30E59F52909E}" scale="80" fitToPage="1" printArea="1" hiddenColumns="1" topLeftCell="A28">
      <selection activeCell="B40" sqref="B40:J40"/>
      <pageMargins left="0.7" right="0.45" top="0.75" bottom="0.75" header="0.3" footer="0.3"/>
      <pageSetup paperSize="9" scale="57" fitToHeight="0" orientation="portrait" horizontalDpi="300" verticalDpi="300" r:id="rId1"/>
    </customSheetView>
  </customSheetViews>
  <mergeCells count="99">
    <mergeCell ref="Q25:S25"/>
    <mergeCell ref="Y5:Y6"/>
    <mergeCell ref="B47:J47"/>
    <mergeCell ref="K47:M48"/>
    <mergeCell ref="B48:J48"/>
    <mergeCell ref="B43:J43"/>
    <mergeCell ref="K43:M44"/>
    <mergeCell ref="B44:J44"/>
    <mergeCell ref="B45:J45"/>
    <mergeCell ref="K45:M46"/>
    <mergeCell ref="B46:J46"/>
    <mergeCell ref="B39:J39"/>
    <mergeCell ref="K39:M40"/>
    <mergeCell ref="B40:J40"/>
    <mergeCell ref="B41:J41"/>
    <mergeCell ref="K41:M42"/>
    <mergeCell ref="K33:M34"/>
    <mergeCell ref="B33:J33"/>
    <mergeCell ref="B34:J34"/>
    <mergeCell ref="K35:M36"/>
    <mergeCell ref="B42:J42"/>
    <mergeCell ref="B35:J35"/>
    <mergeCell ref="B36:J36"/>
    <mergeCell ref="B37:J37"/>
    <mergeCell ref="B38:J38"/>
    <mergeCell ref="K37:M38"/>
    <mergeCell ref="B31:J31"/>
    <mergeCell ref="B32:J32"/>
    <mergeCell ref="B22:J22"/>
    <mergeCell ref="B23:J23"/>
    <mergeCell ref="B26:J26"/>
    <mergeCell ref="B28:O28"/>
    <mergeCell ref="B29:J29"/>
    <mergeCell ref="B30:J30"/>
    <mergeCell ref="K29:M30"/>
    <mergeCell ref="K31:M32"/>
    <mergeCell ref="O37:O38"/>
    <mergeCell ref="O35:O36"/>
    <mergeCell ref="O23:O24"/>
    <mergeCell ref="O25:O26"/>
    <mergeCell ref="O33:O34"/>
    <mergeCell ref="B5:M5"/>
    <mergeCell ref="B6:M6"/>
    <mergeCell ref="B24:J24"/>
    <mergeCell ref="K7:M26"/>
    <mergeCell ref="B25:J25"/>
    <mergeCell ref="B16:J16"/>
    <mergeCell ref="B17:J17"/>
    <mergeCell ref="B18:J18"/>
    <mergeCell ref="B19:J19"/>
    <mergeCell ref="B20:J20"/>
    <mergeCell ref="B21:J21"/>
    <mergeCell ref="B9:J9"/>
    <mergeCell ref="B8:J8"/>
    <mergeCell ref="B7:J7"/>
    <mergeCell ref="B15:J15"/>
    <mergeCell ref="B10:J10"/>
    <mergeCell ref="O5:O6"/>
    <mergeCell ref="N5:N6"/>
    <mergeCell ref="N7:N8"/>
    <mergeCell ref="O7:O8"/>
    <mergeCell ref="N9:N10"/>
    <mergeCell ref="O9:O10"/>
    <mergeCell ref="B11:J11"/>
    <mergeCell ref="B12:J12"/>
    <mergeCell ref="B13:J13"/>
    <mergeCell ref="B14:J14"/>
    <mergeCell ref="N37:N38"/>
    <mergeCell ref="N11:N12"/>
    <mergeCell ref="N17:N18"/>
    <mergeCell ref="N35:N36"/>
    <mergeCell ref="N23:N24"/>
    <mergeCell ref="N25:N26"/>
    <mergeCell ref="B27:O27"/>
    <mergeCell ref="N31:N32"/>
    <mergeCell ref="O31:O32"/>
    <mergeCell ref="N29:N30"/>
    <mergeCell ref="O29:O30"/>
    <mergeCell ref="N33:N34"/>
    <mergeCell ref="N39:N40"/>
    <mergeCell ref="O39:O40"/>
    <mergeCell ref="N47:N48"/>
    <mergeCell ref="O47:O48"/>
    <mergeCell ref="N45:N46"/>
    <mergeCell ref="O45:O46"/>
    <mergeCell ref="N43:N44"/>
    <mergeCell ref="O43:O44"/>
    <mergeCell ref="N41:N42"/>
    <mergeCell ref="O41:O42"/>
    <mergeCell ref="O11:O12"/>
    <mergeCell ref="N13:N14"/>
    <mergeCell ref="O13:O14"/>
    <mergeCell ref="N15:N16"/>
    <mergeCell ref="O15:O16"/>
    <mergeCell ref="O17:O18"/>
    <mergeCell ref="N19:N20"/>
    <mergeCell ref="O19:O20"/>
    <mergeCell ref="N21:N22"/>
    <mergeCell ref="O21:O22"/>
  </mergeCells>
  <dataValidations count="1">
    <dataValidation type="list" allowBlank="1" showInputMessage="1" showErrorMessage="1" sqref="N7:N26 N29:N48">
      <formula1>$Y$4:$Y$5</formula1>
    </dataValidation>
  </dataValidations>
  <pageMargins left="0.7" right="0.45" top="0.75" bottom="0.75" header="0.3" footer="0.3"/>
  <pageSetup paperSize="9" scale="57" fitToHeight="0"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P85"/>
  <sheetViews>
    <sheetView zoomScale="90" zoomScaleNormal="90" workbookViewId="0">
      <selection activeCell="D7" sqref="D7"/>
    </sheetView>
  </sheetViews>
  <sheetFormatPr defaultRowHeight="15" x14ac:dyDescent="0.25"/>
  <cols>
    <col min="1" max="1" width="4.5703125" style="58" customWidth="1"/>
    <col min="2" max="2" width="75.7109375" style="58" customWidth="1"/>
    <col min="3" max="3" width="45.7109375" style="58" customWidth="1"/>
    <col min="4" max="4" width="15.7109375" style="18" customWidth="1"/>
    <col min="5" max="5" width="42.42578125" style="58" customWidth="1"/>
    <col min="6" max="16384" width="9.140625" style="58"/>
  </cols>
  <sheetData>
    <row r="2" spans="2:16" x14ac:dyDescent="0.25">
      <c r="B2" s="56" t="s">
        <v>0</v>
      </c>
      <c r="C2" s="57" t="s">
        <v>384</v>
      </c>
      <c r="D2" s="43" t="s">
        <v>180</v>
      </c>
      <c r="E2" s="44" t="s">
        <v>79</v>
      </c>
      <c r="G2" s="109">
        <v>0</v>
      </c>
      <c r="H2" s="109">
        <v>0</v>
      </c>
      <c r="I2" s="109">
        <v>0</v>
      </c>
      <c r="J2" s="109"/>
    </row>
    <row r="3" spans="2:16" ht="15" customHeight="1" x14ac:dyDescent="0.25">
      <c r="B3" s="35" t="s">
        <v>1</v>
      </c>
      <c r="C3" s="36" t="s">
        <v>3</v>
      </c>
      <c r="D3" s="43">
        <f>D7+D9+D12+D13</f>
        <v>0</v>
      </c>
      <c r="E3" s="45"/>
      <c r="G3" s="109">
        <v>0.5</v>
      </c>
      <c r="H3" s="109">
        <v>0.5</v>
      </c>
      <c r="I3" s="109">
        <v>1</v>
      </c>
      <c r="J3" s="109"/>
    </row>
    <row r="4" spans="2:16" x14ac:dyDescent="0.25">
      <c r="B4" s="203" t="s">
        <v>2</v>
      </c>
      <c r="C4" s="203"/>
      <c r="D4" s="203"/>
      <c r="E4" s="203"/>
      <c r="G4" s="109">
        <v>1</v>
      </c>
      <c r="H4" s="109">
        <v>1</v>
      </c>
      <c r="I4" s="109"/>
      <c r="J4" s="109"/>
    </row>
    <row r="5" spans="2:16" x14ac:dyDescent="0.25">
      <c r="B5" s="202" t="s">
        <v>119</v>
      </c>
      <c r="C5" s="202"/>
      <c r="D5" s="202"/>
      <c r="E5" s="202"/>
      <c r="G5" s="109">
        <v>2</v>
      </c>
      <c r="H5" s="109">
        <v>1.5</v>
      </c>
      <c r="I5" s="109"/>
      <c r="J5" s="109"/>
    </row>
    <row r="6" spans="2:16" s="59" customFormat="1" ht="18.75" customHeight="1" x14ac:dyDescent="0.25">
      <c r="B6" s="204" t="s">
        <v>120</v>
      </c>
      <c r="C6" s="204"/>
      <c r="D6" s="204"/>
      <c r="E6" s="204"/>
      <c r="G6" s="110"/>
      <c r="H6" s="109">
        <v>2</v>
      </c>
      <c r="I6" s="110"/>
      <c r="J6" s="110"/>
      <c r="O6" s="58"/>
      <c r="P6" s="58"/>
    </row>
    <row r="7" spans="2:16" ht="106.5" customHeight="1" x14ac:dyDescent="0.25">
      <c r="B7" s="15" t="s">
        <v>233</v>
      </c>
      <c r="C7" s="15"/>
      <c r="D7" s="111"/>
      <c r="E7" s="112"/>
      <c r="G7" s="109"/>
      <c r="H7" s="109">
        <v>2.5</v>
      </c>
      <c r="I7" s="109"/>
      <c r="J7" s="109"/>
    </row>
    <row r="8" spans="2:16" ht="18.75" customHeight="1" x14ac:dyDescent="0.25">
      <c r="B8" s="204" t="s">
        <v>4</v>
      </c>
      <c r="C8" s="204"/>
      <c r="D8" s="204"/>
      <c r="E8" s="204"/>
      <c r="G8" s="109"/>
      <c r="H8" s="109">
        <v>3</v>
      </c>
      <c r="I8" s="109"/>
      <c r="J8" s="109"/>
    </row>
    <row r="9" spans="2:16" ht="111.75" customHeight="1" x14ac:dyDescent="0.25">
      <c r="B9" s="60" t="s">
        <v>54</v>
      </c>
      <c r="C9" s="15"/>
      <c r="D9" s="112"/>
      <c r="E9" s="111"/>
    </row>
    <row r="10" spans="2:16" x14ac:dyDescent="0.25">
      <c r="B10" s="203" t="s">
        <v>234</v>
      </c>
      <c r="C10" s="203"/>
      <c r="D10" s="203"/>
      <c r="E10" s="203"/>
    </row>
    <row r="11" spans="2:16" ht="33" customHeight="1" x14ac:dyDescent="0.25">
      <c r="B11" s="206" t="s">
        <v>385</v>
      </c>
      <c r="C11" s="207"/>
      <c r="D11" s="207"/>
      <c r="E11" s="208"/>
    </row>
    <row r="12" spans="2:16" ht="45" x14ac:dyDescent="0.25">
      <c r="B12" s="6" t="s">
        <v>181</v>
      </c>
      <c r="C12" s="22" t="s">
        <v>43</v>
      </c>
      <c r="D12" s="111"/>
      <c r="E12" s="111"/>
    </row>
    <row r="13" spans="2:16" ht="120" x14ac:dyDescent="0.25">
      <c r="B13" s="15" t="s">
        <v>183</v>
      </c>
      <c r="C13" s="7" t="s">
        <v>182</v>
      </c>
      <c r="D13" s="111"/>
      <c r="E13" s="112"/>
    </row>
    <row r="14" spans="2:16" s="12" customFormat="1" x14ac:dyDescent="0.25">
      <c r="B14" s="3" t="s">
        <v>121</v>
      </c>
      <c r="C14" s="2" t="s">
        <v>57</v>
      </c>
      <c r="D14" s="27">
        <f>D16+D20+D22</f>
        <v>0</v>
      </c>
      <c r="E14" s="27"/>
    </row>
    <row r="15" spans="2:16" x14ac:dyDescent="0.25">
      <c r="B15" s="203" t="s">
        <v>45</v>
      </c>
      <c r="C15" s="203"/>
      <c r="D15" s="203"/>
      <c r="E15" s="203"/>
    </row>
    <row r="16" spans="2:16" ht="270" x14ac:dyDescent="0.25">
      <c r="B16" s="15" t="s">
        <v>184</v>
      </c>
      <c r="C16" s="22" t="s">
        <v>43</v>
      </c>
      <c r="D16" s="111"/>
      <c r="E16" s="113"/>
    </row>
    <row r="17" spans="2:5" x14ac:dyDescent="0.25">
      <c r="B17" s="203" t="s">
        <v>46</v>
      </c>
      <c r="C17" s="203"/>
      <c r="D17" s="203"/>
      <c r="E17" s="203"/>
    </row>
    <row r="18" spans="2:5" ht="45" customHeight="1" x14ac:dyDescent="0.25">
      <c r="B18" s="206" t="s">
        <v>186</v>
      </c>
      <c r="C18" s="207"/>
      <c r="D18" s="207"/>
      <c r="E18" s="208"/>
    </row>
    <row r="19" spans="2:5" x14ac:dyDescent="0.25">
      <c r="B19" s="203" t="s">
        <v>47</v>
      </c>
      <c r="C19" s="203"/>
      <c r="D19" s="203"/>
      <c r="E19" s="203"/>
    </row>
    <row r="20" spans="2:5" ht="90" x14ac:dyDescent="0.25">
      <c r="B20" s="15" t="s">
        <v>185</v>
      </c>
      <c r="C20" s="7" t="s">
        <v>187</v>
      </c>
      <c r="D20" s="111"/>
      <c r="E20" s="113"/>
    </row>
    <row r="21" spans="2:5" x14ac:dyDescent="0.25">
      <c r="B21" s="203" t="s">
        <v>48</v>
      </c>
      <c r="C21" s="203"/>
      <c r="D21" s="203"/>
      <c r="E21" s="203"/>
    </row>
    <row r="22" spans="2:5" ht="55.5" customHeight="1" x14ac:dyDescent="0.25">
      <c r="B22" s="15" t="s">
        <v>122</v>
      </c>
      <c r="C22" s="7" t="s">
        <v>49</v>
      </c>
      <c r="D22" s="111"/>
      <c r="E22" s="112"/>
    </row>
    <row r="23" spans="2:5" s="12" customFormat="1" x14ac:dyDescent="0.25">
      <c r="B23" s="3" t="s">
        <v>50</v>
      </c>
      <c r="C23" s="2" t="s">
        <v>127</v>
      </c>
      <c r="D23" s="27">
        <f>D25+D29+D31+D35+D37</f>
        <v>0</v>
      </c>
      <c r="E23" s="27"/>
    </row>
    <row r="24" spans="2:5" x14ac:dyDescent="0.25">
      <c r="B24" s="203" t="s">
        <v>188</v>
      </c>
      <c r="C24" s="203"/>
      <c r="D24" s="203"/>
      <c r="E24" s="203"/>
    </row>
    <row r="25" spans="2:5" ht="285" x14ac:dyDescent="0.25">
      <c r="B25" s="6" t="s">
        <v>386</v>
      </c>
      <c r="C25" s="7" t="s">
        <v>51</v>
      </c>
      <c r="D25" s="114"/>
      <c r="E25" s="113"/>
    </row>
    <row r="26" spans="2:5" x14ac:dyDescent="0.25">
      <c r="B26" s="204" t="s">
        <v>189</v>
      </c>
      <c r="C26" s="204"/>
      <c r="D26" s="204"/>
      <c r="E26" s="204"/>
    </row>
    <row r="27" spans="2:5" x14ac:dyDescent="0.25">
      <c r="B27" s="205" t="s">
        <v>190</v>
      </c>
      <c r="C27" s="205"/>
      <c r="D27" s="205"/>
      <c r="E27" s="205"/>
    </row>
    <row r="28" spans="2:5" x14ac:dyDescent="0.25">
      <c r="B28" s="203" t="s">
        <v>191</v>
      </c>
      <c r="C28" s="203"/>
      <c r="D28" s="203"/>
      <c r="E28" s="203"/>
    </row>
    <row r="29" spans="2:5" ht="75" x14ac:dyDescent="0.25">
      <c r="B29" s="61" t="s">
        <v>193</v>
      </c>
      <c r="C29" s="22" t="s">
        <v>43</v>
      </c>
      <c r="D29" s="114"/>
      <c r="E29" s="115"/>
    </row>
    <row r="30" spans="2:5" x14ac:dyDescent="0.25">
      <c r="B30" s="203" t="s">
        <v>192</v>
      </c>
      <c r="C30" s="203"/>
      <c r="D30" s="203"/>
      <c r="E30" s="203"/>
    </row>
    <row r="31" spans="2:5" ht="64.5" x14ac:dyDescent="0.25">
      <c r="B31" s="15" t="s">
        <v>235</v>
      </c>
      <c r="C31" s="22" t="s">
        <v>43</v>
      </c>
      <c r="D31" s="111"/>
      <c r="E31" s="111"/>
    </row>
    <row r="32" spans="2:5" x14ac:dyDescent="0.25">
      <c r="B32" s="203" t="s">
        <v>194</v>
      </c>
      <c r="C32" s="203"/>
      <c r="D32" s="203"/>
      <c r="E32" s="203"/>
    </row>
    <row r="33" spans="2:5" ht="33" customHeight="1" x14ac:dyDescent="0.25">
      <c r="B33" s="206" t="s">
        <v>387</v>
      </c>
      <c r="C33" s="207"/>
      <c r="D33" s="207"/>
      <c r="E33" s="208"/>
    </row>
    <row r="34" spans="2:5" x14ac:dyDescent="0.25">
      <c r="B34" s="209" t="s">
        <v>388</v>
      </c>
      <c r="C34" s="210"/>
      <c r="D34" s="210"/>
      <c r="E34" s="211"/>
    </row>
    <row r="35" spans="2:5" ht="135" x14ac:dyDescent="0.25">
      <c r="B35" s="15" t="s">
        <v>215</v>
      </c>
      <c r="C35" s="7" t="s">
        <v>49</v>
      </c>
      <c r="D35" s="114"/>
      <c r="E35" s="111"/>
    </row>
    <row r="36" spans="2:5" x14ac:dyDescent="0.25">
      <c r="B36" s="37" t="s">
        <v>389</v>
      </c>
      <c r="C36" s="7"/>
      <c r="D36" s="8"/>
      <c r="E36" s="62"/>
    </row>
    <row r="37" spans="2:5" ht="195" x14ac:dyDescent="0.25">
      <c r="B37" s="15" t="s">
        <v>195</v>
      </c>
      <c r="C37" s="7" t="s">
        <v>52</v>
      </c>
      <c r="D37" s="114"/>
      <c r="E37" s="112"/>
    </row>
    <row r="38" spans="2:5" x14ac:dyDescent="0.25">
      <c r="B38" s="201" t="s">
        <v>18</v>
      </c>
      <c r="C38" s="201"/>
      <c r="D38" s="28">
        <f>D3+D14+D23</f>
        <v>0</v>
      </c>
      <c r="E38" s="63"/>
    </row>
    <row r="39" spans="2:5" x14ac:dyDescent="0.25">
      <c r="B39" s="64"/>
      <c r="C39" s="64"/>
      <c r="D39" s="17"/>
    </row>
    <row r="40" spans="2:5" x14ac:dyDescent="0.25">
      <c r="B40" s="64"/>
      <c r="C40" s="64"/>
      <c r="D40" s="17"/>
    </row>
    <row r="41" spans="2:5" x14ac:dyDescent="0.25">
      <c r="B41" s="64"/>
      <c r="C41" s="64"/>
      <c r="D41" s="17"/>
    </row>
    <row r="42" spans="2:5" x14ac:dyDescent="0.25">
      <c r="B42" s="64"/>
      <c r="C42" s="64"/>
      <c r="D42" s="17"/>
    </row>
    <row r="43" spans="2:5" x14ac:dyDescent="0.25">
      <c r="B43" s="64"/>
      <c r="C43" s="64"/>
      <c r="D43" s="17"/>
    </row>
    <row r="44" spans="2:5" x14ac:dyDescent="0.25">
      <c r="B44" s="64"/>
      <c r="C44" s="64"/>
      <c r="D44" s="17"/>
    </row>
    <row r="45" spans="2:5" x14ac:dyDescent="0.25">
      <c r="B45" s="64"/>
      <c r="C45" s="64"/>
      <c r="D45" s="17"/>
    </row>
    <row r="46" spans="2:5" x14ac:dyDescent="0.25">
      <c r="B46" s="64"/>
      <c r="C46" s="64"/>
      <c r="D46" s="17"/>
    </row>
    <row r="47" spans="2:5" x14ac:dyDescent="0.25">
      <c r="B47" s="64"/>
      <c r="C47" s="64"/>
      <c r="D47" s="17"/>
    </row>
    <row r="48" spans="2:5" x14ac:dyDescent="0.25">
      <c r="B48" s="64"/>
      <c r="C48" s="64"/>
      <c r="D48" s="17"/>
    </row>
    <row r="49" spans="2:4" x14ac:dyDescent="0.25">
      <c r="B49" s="64"/>
      <c r="C49" s="64"/>
      <c r="D49" s="17"/>
    </row>
    <row r="50" spans="2:4" x14ac:dyDescent="0.25">
      <c r="B50" s="64"/>
      <c r="C50" s="64"/>
      <c r="D50" s="17"/>
    </row>
    <row r="51" spans="2:4" x14ac:dyDescent="0.25">
      <c r="B51" s="64"/>
      <c r="C51" s="64"/>
      <c r="D51" s="17"/>
    </row>
    <row r="52" spans="2:4" x14ac:dyDescent="0.25">
      <c r="B52" s="64"/>
      <c r="C52" s="64"/>
      <c r="D52" s="17"/>
    </row>
    <row r="53" spans="2:4" x14ac:dyDescent="0.25">
      <c r="B53" s="64"/>
      <c r="C53" s="64"/>
      <c r="D53" s="17"/>
    </row>
    <row r="54" spans="2:4" x14ac:dyDescent="0.25">
      <c r="B54" s="64"/>
      <c r="C54" s="64"/>
      <c r="D54" s="17"/>
    </row>
    <row r="55" spans="2:4" x14ac:dyDescent="0.25">
      <c r="B55" s="64"/>
      <c r="C55" s="64"/>
      <c r="D55" s="17"/>
    </row>
    <row r="56" spans="2:4" x14ac:dyDescent="0.25">
      <c r="B56" s="64"/>
      <c r="C56" s="64"/>
      <c r="D56" s="17"/>
    </row>
    <row r="57" spans="2:4" x14ac:dyDescent="0.25">
      <c r="B57" s="64"/>
      <c r="C57" s="64"/>
      <c r="D57" s="17"/>
    </row>
    <row r="58" spans="2:4" x14ac:dyDescent="0.25">
      <c r="B58" s="64"/>
      <c r="C58" s="64"/>
      <c r="D58" s="17"/>
    </row>
    <row r="59" spans="2:4" x14ac:dyDescent="0.25">
      <c r="B59" s="64"/>
      <c r="C59" s="64"/>
      <c r="D59" s="17"/>
    </row>
    <row r="60" spans="2:4" x14ac:dyDescent="0.25">
      <c r="B60" s="64"/>
      <c r="C60" s="64"/>
      <c r="D60" s="17"/>
    </row>
    <row r="61" spans="2:4" x14ac:dyDescent="0.25">
      <c r="B61" s="64"/>
      <c r="C61" s="64"/>
      <c r="D61" s="17"/>
    </row>
    <row r="62" spans="2:4" x14ac:dyDescent="0.25">
      <c r="B62" s="64"/>
      <c r="C62" s="64"/>
      <c r="D62" s="17"/>
    </row>
    <row r="63" spans="2:4" x14ac:dyDescent="0.25">
      <c r="B63" s="64"/>
      <c r="C63" s="64"/>
      <c r="D63" s="17"/>
    </row>
    <row r="64" spans="2:4" x14ac:dyDescent="0.25">
      <c r="B64" s="64"/>
      <c r="C64" s="64"/>
      <c r="D64" s="17"/>
    </row>
    <row r="65" spans="2:4" x14ac:dyDescent="0.25">
      <c r="B65" s="64"/>
      <c r="C65" s="64"/>
      <c r="D65" s="17"/>
    </row>
    <row r="66" spans="2:4" x14ac:dyDescent="0.25">
      <c r="B66" s="64"/>
      <c r="C66" s="64"/>
      <c r="D66" s="17"/>
    </row>
    <row r="67" spans="2:4" x14ac:dyDescent="0.25">
      <c r="B67" s="64"/>
      <c r="C67" s="64"/>
      <c r="D67" s="17"/>
    </row>
    <row r="68" spans="2:4" x14ac:dyDescent="0.25">
      <c r="B68" s="64"/>
      <c r="C68" s="64"/>
      <c r="D68" s="17"/>
    </row>
    <row r="69" spans="2:4" x14ac:dyDescent="0.25">
      <c r="B69" s="64"/>
      <c r="C69" s="64"/>
      <c r="D69" s="17"/>
    </row>
    <row r="70" spans="2:4" x14ac:dyDescent="0.25">
      <c r="B70" s="64"/>
      <c r="C70" s="64"/>
      <c r="D70" s="17"/>
    </row>
    <row r="71" spans="2:4" x14ac:dyDescent="0.25">
      <c r="B71" s="64"/>
      <c r="C71" s="64"/>
      <c r="D71" s="17"/>
    </row>
    <row r="72" spans="2:4" x14ac:dyDescent="0.25">
      <c r="B72" s="64"/>
      <c r="C72" s="64"/>
      <c r="D72" s="17"/>
    </row>
    <row r="73" spans="2:4" x14ac:dyDescent="0.25">
      <c r="B73" s="64"/>
      <c r="C73" s="64"/>
      <c r="D73" s="17"/>
    </row>
    <row r="74" spans="2:4" x14ac:dyDescent="0.25">
      <c r="B74" s="64"/>
      <c r="C74" s="64"/>
      <c r="D74" s="17"/>
    </row>
    <row r="75" spans="2:4" x14ac:dyDescent="0.25">
      <c r="B75" s="64"/>
      <c r="C75" s="64"/>
      <c r="D75" s="17"/>
    </row>
    <row r="76" spans="2:4" x14ac:dyDescent="0.25">
      <c r="B76" s="64"/>
      <c r="C76" s="64"/>
      <c r="D76" s="17"/>
    </row>
    <row r="77" spans="2:4" x14ac:dyDescent="0.25">
      <c r="B77" s="64"/>
      <c r="C77" s="64"/>
      <c r="D77" s="17"/>
    </row>
    <row r="78" spans="2:4" x14ac:dyDescent="0.25">
      <c r="B78" s="64"/>
      <c r="C78" s="64"/>
      <c r="D78" s="17"/>
    </row>
    <row r="79" spans="2:4" x14ac:dyDescent="0.25">
      <c r="B79" s="64"/>
      <c r="C79" s="64"/>
      <c r="D79" s="17"/>
    </row>
    <row r="80" spans="2:4" x14ac:dyDescent="0.25">
      <c r="B80" s="64"/>
      <c r="C80" s="64"/>
      <c r="D80" s="17"/>
    </row>
    <row r="81" spans="2:4" x14ac:dyDescent="0.25">
      <c r="B81" s="64"/>
      <c r="C81" s="64"/>
      <c r="D81" s="17"/>
    </row>
    <row r="82" spans="2:4" x14ac:dyDescent="0.25">
      <c r="B82" s="64"/>
      <c r="C82" s="64"/>
      <c r="D82" s="17"/>
    </row>
    <row r="83" spans="2:4" x14ac:dyDescent="0.25">
      <c r="B83" s="64"/>
      <c r="C83" s="64"/>
      <c r="D83" s="17"/>
    </row>
    <row r="84" spans="2:4" x14ac:dyDescent="0.25">
      <c r="B84" s="64"/>
      <c r="C84" s="64"/>
      <c r="D84" s="17"/>
    </row>
    <row r="85" spans="2:4" x14ac:dyDescent="0.25">
      <c r="B85" s="64"/>
      <c r="C85" s="64"/>
      <c r="D85" s="17"/>
    </row>
  </sheetData>
  <sheetProtection algorithmName="SHA-512" hashValue="QQnWnNW9ZZUys39S0iij8njSdZWDwxYFD5FZdS0y1IqqiS92CrCRDBcXOB3gGH9wTKxPnQqeRUDwVhL8FYPN/Q==" saltValue="SoEcSSudLNtcyNdMPXflzw==" spinCount="100000" sheet="1" objects="1" scenarios="1" selectLockedCells="1"/>
  <customSheetViews>
    <customSheetView guid="{9C0EB745-DC5E-47B7-B5FC-30E59F52909E}" scale="90" fitToPage="1" printArea="1" topLeftCell="A33">
      <selection activeCell="D38" sqref="D38"/>
      <pageMargins left="0.25" right="0.25" top="0.75" bottom="0.75" header="0.3" footer="0.3"/>
      <pageSetup paperSize="9" scale="55" fitToHeight="0" orientation="portrait" horizontalDpi="300" verticalDpi="300" r:id="rId1"/>
    </customSheetView>
  </customSheetViews>
  <mergeCells count="20">
    <mergeCell ref="B19:E19"/>
    <mergeCell ref="B18:E18"/>
    <mergeCell ref="B11:E11"/>
    <mergeCell ref="B34:E34"/>
    <mergeCell ref="B38:C38"/>
    <mergeCell ref="B5:E5"/>
    <mergeCell ref="B4:E4"/>
    <mergeCell ref="B28:E28"/>
    <mergeCell ref="B26:E26"/>
    <mergeCell ref="B27:E27"/>
    <mergeCell ref="B33:E33"/>
    <mergeCell ref="B32:E32"/>
    <mergeCell ref="B30:E30"/>
    <mergeCell ref="B24:E24"/>
    <mergeCell ref="B8:E8"/>
    <mergeCell ref="B6:E6"/>
    <mergeCell ref="B21:E21"/>
    <mergeCell ref="B10:E10"/>
    <mergeCell ref="B15:E15"/>
    <mergeCell ref="B17:E17"/>
  </mergeCells>
  <dataValidations count="5">
    <dataValidation type="list" allowBlank="1" showInputMessage="1" showErrorMessage="1" sqref="D7">
      <formula1>$G$2:$G$5</formula1>
    </dataValidation>
    <dataValidation type="list" allowBlank="1" showInputMessage="1" showErrorMessage="1" sqref="D9 D16 D20 D22 D35">
      <formula1>$G$2:$G$4</formula1>
    </dataValidation>
    <dataValidation type="list" allowBlank="1" showInputMessage="1" showErrorMessage="1" sqref="D12 D29 D31">
      <formula1>$I$2:$I$3</formula1>
    </dataValidation>
    <dataValidation type="list" allowBlank="1" showInputMessage="1" showErrorMessage="1" sqref="D13 D37">
      <formula1>$H$2:$H$6</formula1>
    </dataValidation>
    <dataValidation type="list" allowBlank="1" showInputMessage="1" showErrorMessage="1" sqref="D25">
      <formula1>$H$2:$H$8</formula1>
    </dataValidation>
  </dataValidations>
  <pageMargins left="0.25" right="0.25" top="0.75" bottom="0.75" header="0.3" footer="0.3"/>
  <pageSetup paperSize="9" scale="55" fitToHeight="0" orientation="portrait" horizontalDpi="300" verticalDpi="3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8"/>
  <sheetViews>
    <sheetView zoomScale="90" zoomScaleNormal="90" workbookViewId="0">
      <selection activeCell="D33" sqref="D33"/>
    </sheetView>
  </sheetViews>
  <sheetFormatPr defaultRowHeight="15" x14ac:dyDescent="0.25"/>
  <cols>
    <col min="1" max="1" width="4.5703125" customWidth="1"/>
    <col min="2" max="2" width="75.7109375" customWidth="1"/>
    <col min="3" max="3" width="45.7109375" customWidth="1"/>
    <col min="4" max="4" width="15.7109375" customWidth="1"/>
    <col min="5" max="5" width="42.42578125" customWidth="1"/>
  </cols>
  <sheetData>
    <row r="1" spans="2:11" x14ac:dyDescent="0.25">
      <c r="F1" s="109"/>
      <c r="G1" s="109"/>
      <c r="H1" s="109"/>
      <c r="I1" s="109"/>
      <c r="J1" s="109"/>
      <c r="K1" s="127"/>
    </row>
    <row r="2" spans="2:11" x14ac:dyDescent="0.25">
      <c r="B2" s="47" t="s">
        <v>123</v>
      </c>
      <c r="C2" s="48" t="s">
        <v>197</v>
      </c>
      <c r="D2" s="49" t="s">
        <v>180</v>
      </c>
      <c r="E2" s="212" t="s">
        <v>79</v>
      </c>
      <c r="F2" s="109">
        <v>0</v>
      </c>
      <c r="G2" s="109">
        <v>0</v>
      </c>
      <c r="H2" s="109">
        <v>0</v>
      </c>
      <c r="I2" s="109">
        <v>0</v>
      </c>
      <c r="J2" s="109"/>
      <c r="K2" s="127"/>
    </row>
    <row r="3" spans="2:11" x14ac:dyDescent="0.25">
      <c r="B3" s="50" t="s">
        <v>196</v>
      </c>
      <c r="C3" s="51" t="s">
        <v>198</v>
      </c>
      <c r="D3" s="98">
        <f>D5+D9+D10</f>
        <v>0</v>
      </c>
      <c r="E3" s="213"/>
      <c r="F3" s="109">
        <v>0.25</v>
      </c>
      <c r="G3" s="109">
        <v>0.5</v>
      </c>
      <c r="H3" s="109">
        <v>0.5</v>
      </c>
      <c r="I3" s="109">
        <v>1</v>
      </c>
      <c r="J3" s="109"/>
      <c r="K3" s="127"/>
    </row>
    <row r="4" spans="2:11" x14ac:dyDescent="0.25">
      <c r="B4" s="214" t="s">
        <v>216</v>
      </c>
      <c r="C4" s="214"/>
      <c r="D4" s="214"/>
      <c r="E4" s="214"/>
      <c r="F4" s="109">
        <v>0.5</v>
      </c>
      <c r="G4" s="109">
        <v>1</v>
      </c>
      <c r="H4" s="109">
        <v>1</v>
      </c>
      <c r="I4" s="109">
        <v>2</v>
      </c>
      <c r="J4" s="109"/>
      <c r="K4" s="127"/>
    </row>
    <row r="5" spans="2:11" ht="78" customHeight="1" x14ac:dyDescent="0.25">
      <c r="B5" s="52" t="s">
        <v>202</v>
      </c>
      <c r="C5" s="53" t="s">
        <v>55</v>
      </c>
      <c r="D5" s="218">
        <f>IF(0.2*C6&gt;8,8,0.2*C6)</f>
        <v>0</v>
      </c>
      <c r="E5" s="220"/>
      <c r="F5" s="109">
        <v>0.75</v>
      </c>
      <c r="G5" s="109">
        <v>2</v>
      </c>
      <c r="H5" s="109">
        <v>1.5</v>
      </c>
      <c r="I5" s="109">
        <v>3</v>
      </c>
      <c r="J5" s="109"/>
      <c r="K5" s="127"/>
    </row>
    <row r="6" spans="2:11" ht="23.25" customHeight="1" x14ac:dyDescent="0.25">
      <c r="B6" s="125" t="s">
        <v>399</v>
      </c>
      <c r="C6" s="126"/>
      <c r="D6" s="219"/>
      <c r="E6" s="221"/>
      <c r="F6" s="109">
        <v>1</v>
      </c>
      <c r="G6" s="110"/>
      <c r="H6" s="109">
        <v>2</v>
      </c>
      <c r="I6" s="110"/>
      <c r="J6" s="109"/>
      <c r="K6" s="127"/>
    </row>
    <row r="7" spans="2:11" x14ac:dyDescent="0.25">
      <c r="B7" s="214" t="s">
        <v>217</v>
      </c>
      <c r="C7" s="214"/>
      <c r="D7" s="214"/>
      <c r="E7" s="214"/>
      <c r="F7" s="109"/>
      <c r="G7" s="109"/>
      <c r="H7" s="109">
        <v>2.5</v>
      </c>
      <c r="I7" s="109"/>
      <c r="J7" s="109"/>
      <c r="K7" s="127"/>
    </row>
    <row r="8" spans="2:11" x14ac:dyDescent="0.25">
      <c r="B8" s="223" t="s">
        <v>199</v>
      </c>
      <c r="C8" s="223"/>
      <c r="D8" s="223"/>
      <c r="E8" s="223"/>
      <c r="F8" s="109"/>
      <c r="G8" s="109"/>
      <c r="H8" s="109">
        <v>3</v>
      </c>
      <c r="I8" s="109"/>
      <c r="J8" s="109"/>
      <c r="K8" s="127"/>
    </row>
    <row r="9" spans="2:11" ht="28.5" x14ac:dyDescent="0.25">
      <c r="B9" s="52" t="s">
        <v>200</v>
      </c>
      <c r="C9" s="53" t="s">
        <v>43</v>
      </c>
      <c r="D9" s="128"/>
      <c r="E9" s="129"/>
      <c r="F9" s="109"/>
      <c r="G9" s="109"/>
      <c r="H9" s="109">
        <v>3.5</v>
      </c>
      <c r="I9" s="109"/>
      <c r="J9" s="109"/>
      <c r="K9" s="127"/>
    </row>
    <row r="10" spans="2:11" ht="71.25" x14ac:dyDescent="0.25">
      <c r="B10" s="52" t="s">
        <v>203</v>
      </c>
      <c r="C10" s="53" t="s">
        <v>125</v>
      </c>
      <c r="D10" s="128"/>
      <c r="E10" s="129"/>
      <c r="F10" s="109"/>
      <c r="G10" s="109"/>
      <c r="H10" s="109">
        <v>4</v>
      </c>
      <c r="I10" s="109"/>
      <c r="J10" s="109"/>
      <c r="K10" s="127"/>
    </row>
    <row r="11" spans="2:11" s="42" customFormat="1" x14ac:dyDescent="0.25">
      <c r="B11" s="50" t="s">
        <v>126</v>
      </c>
      <c r="C11" s="51" t="s">
        <v>127</v>
      </c>
      <c r="D11" s="49">
        <f>D13+D15</f>
        <v>0</v>
      </c>
      <c r="E11" s="54"/>
      <c r="F11" s="150"/>
      <c r="G11" s="150"/>
      <c r="H11" s="150"/>
      <c r="I11" s="150"/>
      <c r="J11" s="150"/>
    </row>
    <row r="12" spans="2:11" x14ac:dyDescent="0.25">
      <c r="B12" s="214" t="s">
        <v>218</v>
      </c>
      <c r="C12" s="214"/>
      <c r="D12" s="214"/>
      <c r="E12" s="214"/>
    </row>
    <row r="13" spans="2:11" ht="183.75" customHeight="1" x14ac:dyDescent="0.25">
      <c r="B13" s="52" t="s">
        <v>204</v>
      </c>
      <c r="C13" s="53" t="s">
        <v>219</v>
      </c>
      <c r="D13" s="135"/>
      <c r="E13" s="136"/>
    </row>
    <row r="14" spans="2:11" x14ac:dyDescent="0.25">
      <c r="B14" s="215" t="s">
        <v>220</v>
      </c>
      <c r="C14" s="216"/>
      <c r="D14" s="216"/>
      <c r="E14" s="217"/>
    </row>
    <row r="15" spans="2:11" ht="114" x14ac:dyDescent="0.25">
      <c r="B15" s="52" t="s">
        <v>210</v>
      </c>
      <c r="C15" s="53" t="s">
        <v>201</v>
      </c>
      <c r="D15" s="131"/>
      <c r="E15" s="134"/>
    </row>
    <row r="16" spans="2:11" x14ac:dyDescent="0.25">
      <c r="B16" s="50" t="s">
        <v>128</v>
      </c>
      <c r="C16" s="51" t="s">
        <v>44</v>
      </c>
      <c r="D16" s="49">
        <f>D19+D20+D21</f>
        <v>0</v>
      </c>
      <c r="E16" s="54"/>
    </row>
    <row r="17" spans="2:6" x14ac:dyDescent="0.25">
      <c r="B17" s="222" t="s">
        <v>221</v>
      </c>
      <c r="C17" s="222"/>
      <c r="D17" s="222"/>
      <c r="E17" s="222"/>
    </row>
    <row r="18" spans="2:6" x14ac:dyDescent="0.25">
      <c r="B18" s="223" t="s">
        <v>205</v>
      </c>
      <c r="C18" s="223"/>
      <c r="D18" s="223"/>
      <c r="E18" s="223"/>
    </row>
    <row r="19" spans="2:6" ht="28.5" x14ac:dyDescent="0.25">
      <c r="B19" s="55" t="s">
        <v>206</v>
      </c>
      <c r="C19" s="53" t="s">
        <v>43</v>
      </c>
      <c r="D19" s="128"/>
      <c r="E19" s="129"/>
    </row>
    <row r="20" spans="2:6" ht="71.25" x14ac:dyDescent="0.25">
      <c r="B20" s="55" t="s">
        <v>207</v>
      </c>
      <c r="C20" s="53" t="s">
        <v>125</v>
      </c>
      <c r="D20" s="128"/>
      <c r="E20" s="128"/>
    </row>
    <row r="21" spans="2:6" ht="42.75" x14ac:dyDescent="0.25">
      <c r="B21" s="55" t="s">
        <v>208</v>
      </c>
      <c r="C21" s="53" t="s">
        <v>43</v>
      </c>
      <c r="D21" s="131"/>
      <c r="E21" s="133"/>
    </row>
    <row r="22" spans="2:6" x14ac:dyDescent="0.25">
      <c r="B22" s="50" t="s">
        <v>129</v>
      </c>
      <c r="C22" s="51" t="s">
        <v>57</v>
      </c>
      <c r="D22" s="49">
        <f>D24+D26</f>
        <v>0</v>
      </c>
      <c r="E22" s="54"/>
    </row>
    <row r="23" spans="2:6" x14ac:dyDescent="0.25">
      <c r="B23" s="222" t="s">
        <v>222</v>
      </c>
      <c r="C23" s="222"/>
      <c r="D23" s="222"/>
      <c r="E23" s="222"/>
    </row>
    <row r="24" spans="2:6" ht="236.25" customHeight="1" x14ac:dyDescent="0.25">
      <c r="B24" s="55" t="s">
        <v>223</v>
      </c>
      <c r="C24" s="104"/>
      <c r="D24" s="130"/>
      <c r="E24" s="129"/>
    </row>
    <row r="25" spans="2:6" ht="16.5" customHeight="1" x14ac:dyDescent="0.25">
      <c r="B25" s="222" t="s">
        <v>224</v>
      </c>
      <c r="C25" s="222"/>
      <c r="D25" s="222"/>
      <c r="E25" s="222"/>
    </row>
    <row r="26" spans="2:6" ht="128.25" x14ac:dyDescent="0.25">
      <c r="B26" s="55" t="s">
        <v>209</v>
      </c>
      <c r="C26" s="53" t="s">
        <v>49</v>
      </c>
      <c r="D26" s="131"/>
      <c r="E26" s="131"/>
    </row>
    <row r="27" spans="2:6" x14ac:dyDescent="0.25">
      <c r="B27" s="50" t="s">
        <v>130</v>
      </c>
      <c r="C27" s="51" t="s">
        <v>124</v>
      </c>
      <c r="D27" s="49">
        <f>D30+D31+D32+D33+D35</f>
        <v>0</v>
      </c>
      <c r="E27" s="54"/>
    </row>
    <row r="28" spans="2:6" x14ac:dyDescent="0.25">
      <c r="B28" s="222" t="s">
        <v>225</v>
      </c>
      <c r="C28" s="222"/>
      <c r="D28" s="222"/>
      <c r="E28" s="222"/>
    </row>
    <row r="29" spans="2:6" ht="31.5" customHeight="1" x14ac:dyDescent="0.25">
      <c r="B29" s="223" t="s">
        <v>226</v>
      </c>
      <c r="C29" s="223"/>
      <c r="D29" s="223"/>
      <c r="E29" s="223"/>
    </row>
    <row r="30" spans="2:6" ht="121.5" customHeight="1" x14ac:dyDescent="0.25">
      <c r="B30" s="55" t="s">
        <v>211</v>
      </c>
      <c r="C30" s="53"/>
      <c r="D30" s="131"/>
      <c r="E30" s="131"/>
      <c r="F30" s="96"/>
    </row>
    <row r="31" spans="2:6" ht="96" customHeight="1" x14ac:dyDescent="0.25">
      <c r="B31" s="55" t="s">
        <v>212</v>
      </c>
      <c r="C31" s="53"/>
      <c r="D31" s="131"/>
      <c r="E31" s="129"/>
      <c r="F31" s="96"/>
    </row>
    <row r="32" spans="2:6" ht="185.25" x14ac:dyDescent="0.25">
      <c r="B32" s="55" t="s">
        <v>390</v>
      </c>
      <c r="C32" s="53" t="s">
        <v>131</v>
      </c>
      <c r="D32" s="128"/>
      <c r="E32" s="132"/>
    </row>
    <row r="33" spans="2:6" ht="171" customHeight="1" x14ac:dyDescent="0.25">
      <c r="B33" s="55" t="s">
        <v>227</v>
      </c>
      <c r="C33" s="53"/>
      <c r="D33" s="128"/>
      <c r="E33" s="129"/>
      <c r="F33" s="99"/>
    </row>
    <row r="34" spans="2:6" x14ac:dyDescent="0.25">
      <c r="B34" s="222" t="s">
        <v>228</v>
      </c>
      <c r="C34" s="222"/>
      <c r="D34" s="222"/>
      <c r="E34" s="222"/>
    </row>
    <row r="35" spans="2:6" ht="85.5" x14ac:dyDescent="0.25">
      <c r="B35" s="55" t="s">
        <v>213</v>
      </c>
      <c r="C35" s="53" t="s">
        <v>53</v>
      </c>
      <c r="D35" s="130"/>
      <c r="E35" s="131"/>
    </row>
    <row r="36" spans="2:6" x14ac:dyDescent="0.25">
      <c r="B36" s="50" t="s">
        <v>132</v>
      </c>
      <c r="C36" s="51" t="s">
        <v>44</v>
      </c>
      <c r="D36" s="49">
        <f>D39+D40+D41</f>
        <v>0</v>
      </c>
      <c r="E36" s="54"/>
    </row>
    <row r="37" spans="2:6" x14ac:dyDescent="0.25">
      <c r="B37" s="222" t="s">
        <v>229</v>
      </c>
      <c r="C37" s="222"/>
      <c r="D37" s="222"/>
      <c r="E37" s="222"/>
    </row>
    <row r="38" spans="2:6" x14ac:dyDescent="0.25">
      <c r="B38" s="223" t="s">
        <v>214</v>
      </c>
      <c r="C38" s="223"/>
      <c r="D38" s="223"/>
      <c r="E38" s="223"/>
    </row>
    <row r="39" spans="2:6" ht="171" customHeight="1" x14ac:dyDescent="0.25">
      <c r="B39" s="55" t="s">
        <v>230</v>
      </c>
      <c r="C39" s="53" t="s">
        <v>59</v>
      </c>
      <c r="D39" s="128"/>
      <c r="E39" s="129"/>
    </row>
    <row r="40" spans="2:6" ht="85.5" x14ac:dyDescent="0.25">
      <c r="B40" s="55" t="s">
        <v>231</v>
      </c>
      <c r="C40" s="53" t="s">
        <v>49</v>
      </c>
      <c r="D40" s="128"/>
      <c r="E40" s="128"/>
    </row>
    <row r="41" spans="2:6" ht="99.75" x14ac:dyDescent="0.25">
      <c r="B41" s="55" t="s">
        <v>232</v>
      </c>
      <c r="C41" s="53"/>
      <c r="D41" s="128"/>
      <c r="E41" s="128"/>
    </row>
    <row r="42" spans="2:6" x14ac:dyDescent="0.25">
      <c r="B42" s="201" t="s">
        <v>25</v>
      </c>
      <c r="C42" s="201"/>
      <c r="D42" s="97">
        <f>D3+D11+D16+D22+D27+D36</f>
        <v>0</v>
      </c>
      <c r="E42" s="63"/>
    </row>
    <row r="43" spans="2:6" x14ac:dyDescent="0.25">
      <c r="B43" s="4"/>
      <c r="C43" s="4"/>
      <c r="D43" s="4"/>
    </row>
    <row r="44" spans="2:6" x14ac:dyDescent="0.25">
      <c r="B44" s="4"/>
      <c r="C44" s="4"/>
      <c r="D44" s="4"/>
    </row>
    <row r="45" spans="2:6" x14ac:dyDescent="0.25">
      <c r="B45" s="4"/>
      <c r="C45" s="4"/>
      <c r="D45" s="4"/>
    </row>
    <row r="46" spans="2:6" x14ac:dyDescent="0.25">
      <c r="B46" s="4"/>
      <c r="C46" s="4"/>
      <c r="D46" s="4"/>
    </row>
    <row r="47" spans="2:6" x14ac:dyDescent="0.25">
      <c r="B47" s="4"/>
      <c r="C47" s="4"/>
      <c r="D47" s="4"/>
    </row>
    <row r="48" spans="2:6" x14ac:dyDescent="0.25">
      <c r="B48" s="4"/>
      <c r="C48" s="4"/>
      <c r="D48" s="4"/>
    </row>
    <row r="49" spans="2:4" x14ac:dyDescent="0.25">
      <c r="B49" s="4"/>
      <c r="C49" s="4"/>
      <c r="D49" s="4"/>
    </row>
    <row r="50" spans="2:4" x14ac:dyDescent="0.25">
      <c r="B50" s="4"/>
      <c r="C50" s="4"/>
      <c r="D50" s="4"/>
    </row>
    <row r="51" spans="2:4" x14ac:dyDescent="0.25">
      <c r="B51" s="4"/>
      <c r="C51" s="4"/>
      <c r="D51" s="4"/>
    </row>
    <row r="52" spans="2:4" x14ac:dyDescent="0.25">
      <c r="B52" s="4"/>
      <c r="C52" s="4"/>
      <c r="D52" s="4"/>
    </row>
    <row r="53" spans="2:4" x14ac:dyDescent="0.25">
      <c r="B53" s="4"/>
      <c r="C53" s="4"/>
      <c r="D53" s="4"/>
    </row>
    <row r="54" spans="2:4" x14ac:dyDescent="0.25">
      <c r="B54" s="4"/>
      <c r="C54" s="4"/>
      <c r="D54" s="4"/>
    </row>
    <row r="55" spans="2:4" x14ac:dyDescent="0.25">
      <c r="B55" s="4"/>
      <c r="C55" s="4"/>
      <c r="D55" s="4"/>
    </row>
    <row r="56" spans="2:4" x14ac:dyDescent="0.25">
      <c r="B56" s="4"/>
      <c r="C56" s="4"/>
      <c r="D56" s="4"/>
    </row>
    <row r="57" spans="2:4" x14ac:dyDescent="0.25">
      <c r="B57" s="4"/>
      <c r="C57" s="4"/>
      <c r="D57" s="4"/>
    </row>
    <row r="58" spans="2:4" x14ac:dyDescent="0.25">
      <c r="B58" s="4"/>
      <c r="C58" s="4"/>
      <c r="D58" s="4"/>
    </row>
    <row r="59" spans="2:4" x14ac:dyDescent="0.25">
      <c r="B59" s="4"/>
      <c r="C59" s="4"/>
      <c r="D59" s="4"/>
    </row>
    <row r="60" spans="2:4" x14ac:dyDescent="0.25">
      <c r="B60" s="4"/>
      <c r="C60" s="4"/>
      <c r="D60" s="4"/>
    </row>
    <row r="61" spans="2:4" x14ac:dyDescent="0.25">
      <c r="B61" s="4"/>
      <c r="C61" s="4"/>
      <c r="D61" s="4"/>
    </row>
    <row r="62" spans="2:4" x14ac:dyDescent="0.25">
      <c r="B62" s="4"/>
      <c r="C62" s="4"/>
      <c r="D62" s="4"/>
    </row>
    <row r="63" spans="2:4" x14ac:dyDescent="0.25">
      <c r="B63" s="4"/>
      <c r="C63" s="4"/>
      <c r="D63" s="4"/>
    </row>
    <row r="64" spans="2:4" x14ac:dyDescent="0.25">
      <c r="B64" s="4"/>
      <c r="C64" s="4"/>
      <c r="D64" s="4"/>
    </row>
    <row r="65" spans="2:4" x14ac:dyDescent="0.25">
      <c r="B65" s="4"/>
      <c r="C65" s="4"/>
      <c r="D65" s="4"/>
    </row>
    <row r="66" spans="2:4" x14ac:dyDescent="0.25">
      <c r="B66" s="4"/>
      <c r="C66" s="4"/>
      <c r="D66" s="4"/>
    </row>
    <row r="67" spans="2:4" x14ac:dyDescent="0.25">
      <c r="B67" s="4"/>
      <c r="C67" s="4"/>
      <c r="D67" s="4"/>
    </row>
    <row r="68" spans="2:4" x14ac:dyDescent="0.25">
      <c r="B68" s="4"/>
      <c r="C68" s="4"/>
      <c r="D68" s="4"/>
    </row>
  </sheetData>
  <sheetProtection algorithmName="SHA-512" hashValue="ZYVvb9s7EzovAKqvMXFnoHpAtfgtLmBTqGOvBWcIPUL8X1TNb4VmozE8KPYcQya3k7jrfjrG97YvqU2ZHyPNLQ==" saltValue="sjE11XlPUTHm+ndi/JdV1w==" spinCount="100000" sheet="1" objects="1" scenarios="1" selectLockedCells="1"/>
  <customSheetViews>
    <customSheetView guid="{9C0EB745-DC5E-47B7-B5FC-30E59F52909E}" scale="90" fitToPage="1" topLeftCell="A19">
      <selection activeCell="C23" sqref="C23"/>
      <pageMargins left="0.25" right="0.25" top="0.75" bottom="0.75" header="0.3" footer="0.3"/>
      <pageSetup scale="56" fitToHeight="0" orientation="portrait" horizontalDpi="300" verticalDpi="300" r:id="rId1"/>
    </customSheetView>
  </customSheetViews>
  <mergeCells count="18">
    <mergeCell ref="B29:E29"/>
    <mergeCell ref="B38:E38"/>
    <mergeCell ref="B34:E34"/>
    <mergeCell ref="B37:E37"/>
    <mergeCell ref="B42:C42"/>
    <mergeCell ref="B17:E17"/>
    <mergeCell ref="B8:E8"/>
    <mergeCell ref="B18:E18"/>
    <mergeCell ref="B25:E25"/>
    <mergeCell ref="B28:E28"/>
    <mergeCell ref="B23:E23"/>
    <mergeCell ref="E2:E3"/>
    <mergeCell ref="B7:E7"/>
    <mergeCell ref="B4:E4"/>
    <mergeCell ref="B12:E12"/>
    <mergeCell ref="B14:E14"/>
    <mergeCell ref="D5:D6"/>
    <mergeCell ref="E5:E6"/>
  </mergeCells>
  <dataValidations count="10">
    <dataValidation type="decimal" allowBlank="1" showInputMessage="1" showErrorMessage="1" sqref="D5">
      <formula1>0</formula1>
      <formula2>8</formula2>
    </dataValidation>
    <dataValidation type="list" allowBlank="1" showInputMessage="1" showErrorMessage="1" sqref="D9 D19">
      <formula1>$I$2:$I$3</formula1>
    </dataValidation>
    <dataValidation type="list" allowBlank="1" showInputMessage="1" showErrorMessage="1" sqref="D30:D31 D15 D20">
      <formula1>$I$2:$I$4</formula1>
    </dataValidation>
    <dataValidation type="decimal" allowBlank="1" showInputMessage="1" showErrorMessage="1" sqref="D13">
      <formula1>0</formula1>
      <formula2>6</formula2>
    </dataValidation>
    <dataValidation type="list" allowBlank="1" showInputMessage="1" showErrorMessage="1" sqref="D24 D39 D10">
      <formula1>$H$2:$H$6</formula1>
    </dataValidation>
    <dataValidation type="list" allowBlank="1" showInputMessage="1" showErrorMessage="1" sqref="D26 D21">
      <formula1>$H$2:$H$4</formula1>
    </dataValidation>
    <dataValidation type="list" allowBlank="1" showInputMessage="1" showErrorMessage="1" sqref="D32">
      <formula1>$F$2:$F$6</formula1>
    </dataValidation>
    <dataValidation type="list" allowBlank="1" showInputMessage="1" showErrorMessage="1" sqref="D35">
      <formula1>$I$2:$I$5</formula1>
    </dataValidation>
    <dataValidation type="list" allowBlank="1" showInputMessage="1" showErrorMessage="1" sqref="D40:D41">
      <formula1>$G$2:$G$4</formula1>
    </dataValidation>
    <dataValidation type="list" allowBlank="1" showInputMessage="1" showErrorMessage="1" sqref="D33">
      <formula1>$H$2:$H$10</formula1>
    </dataValidation>
  </dataValidations>
  <pageMargins left="0.25" right="0.25" top="0.75" bottom="0.75" header="0.3" footer="0.3"/>
  <pageSetup scale="56" fitToHeight="0"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77"/>
  <sheetViews>
    <sheetView zoomScale="90" zoomScaleNormal="90" workbookViewId="0">
      <selection activeCell="D6" sqref="D6"/>
    </sheetView>
  </sheetViews>
  <sheetFormatPr defaultRowHeight="15" x14ac:dyDescent="0.25"/>
  <cols>
    <col min="1" max="1" width="4.5703125" style="58" customWidth="1"/>
    <col min="2" max="2" width="75.7109375" style="58" customWidth="1"/>
    <col min="3" max="3" width="45.7109375" style="58" customWidth="1"/>
    <col min="4" max="4" width="15.7109375" style="18" customWidth="1"/>
    <col min="5" max="5" width="41.5703125" style="58" customWidth="1"/>
    <col min="6" max="16384" width="9.140625" style="58"/>
  </cols>
  <sheetData>
    <row r="1" spans="2:11" x14ac:dyDescent="0.25">
      <c r="F1" s="109"/>
      <c r="G1" s="109"/>
      <c r="H1" s="109"/>
      <c r="I1" s="109"/>
      <c r="J1" s="109"/>
      <c r="K1" s="109"/>
    </row>
    <row r="2" spans="2:11" x14ac:dyDescent="0.25">
      <c r="B2" s="56" t="s">
        <v>133</v>
      </c>
      <c r="C2" s="57" t="s">
        <v>258</v>
      </c>
      <c r="D2" s="43" t="s">
        <v>180</v>
      </c>
      <c r="E2" s="44" t="s">
        <v>79</v>
      </c>
      <c r="F2" s="109">
        <v>0</v>
      </c>
      <c r="G2" s="109">
        <v>0</v>
      </c>
      <c r="H2" s="109">
        <v>0</v>
      </c>
      <c r="I2" s="109">
        <v>0</v>
      </c>
      <c r="J2" s="141">
        <v>0</v>
      </c>
      <c r="K2" s="141">
        <v>0</v>
      </c>
    </row>
    <row r="3" spans="2:11" s="12" customFormat="1" x14ac:dyDescent="0.25">
      <c r="B3" s="3" t="s">
        <v>134</v>
      </c>
      <c r="C3" s="2" t="s">
        <v>165</v>
      </c>
      <c r="D3" s="43">
        <f>SUM(D6:D8)+SUM(D10:D15)+SUM(D18:D20)+D21+SUM(D24:D26)</f>
        <v>0</v>
      </c>
      <c r="E3" s="45"/>
      <c r="F3" s="109">
        <v>0.25</v>
      </c>
      <c r="G3" s="109">
        <v>0.5</v>
      </c>
      <c r="H3" s="109">
        <v>0.5</v>
      </c>
      <c r="I3" s="109">
        <v>1</v>
      </c>
      <c r="J3" s="142">
        <v>2</v>
      </c>
      <c r="K3" s="142">
        <v>1</v>
      </c>
    </row>
    <row r="4" spans="2:11" x14ac:dyDescent="0.25">
      <c r="B4" s="203" t="s">
        <v>135</v>
      </c>
      <c r="C4" s="203"/>
      <c r="D4" s="203"/>
      <c r="E4" s="203"/>
      <c r="F4" s="109">
        <v>0.5</v>
      </c>
      <c r="G4" s="109">
        <v>1</v>
      </c>
      <c r="H4" s="109">
        <v>1</v>
      </c>
      <c r="I4" s="109">
        <v>2</v>
      </c>
      <c r="J4" s="109"/>
      <c r="K4" s="141">
        <v>1.5</v>
      </c>
    </row>
    <row r="5" spans="2:11" x14ac:dyDescent="0.25">
      <c r="B5" s="205" t="s">
        <v>247</v>
      </c>
      <c r="C5" s="205"/>
      <c r="D5" s="205"/>
      <c r="E5" s="205"/>
      <c r="F5" s="109">
        <v>0.75</v>
      </c>
      <c r="G5" s="109">
        <v>2</v>
      </c>
      <c r="H5" s="109">
        <v>1.5</v>
      </c>
      <c r="I5" s="109">
        <v>3</v>
      </c>
      <c r="J5" s="109"/>
      <c r="K5" s="141">
        <v>2</v>
      </c>
    </row>
    <row r="6" spans="2:11" s="59" customFormat="1" ht="60" x14ac:dyDescent="0.25">
      <c r="B6" s="15" t="s">
        <v>248</v>
      </c>
      <c r="C6" s="7" t="s">
        <v>60</v>
      </c>
      <c r="D6" s="111"/>
      <c r="E6" s="137"/>
      <c r="F6" s="109">
        <v>1</v>
      </c>
      <c r="G6" s="110"/>
      <c r="H6" s="109">
        <v>2</v>
      </c>
      <c r="I6" s="110"/>
      <c r="J6" s="110"/>
      <c r="K6" s="110"/>
    </row>
    <row r="7" spans="2:11" s="59" customFormat="1" ht="45" x14ac:dyDescent="0.25">
      <c r="B7" s="6" t="s">
        <v>236</v>
      </c>
      <c r="C7" s="7" t="s">
        <v>60</v>
      </c>
      <c r="D7" s="111"/>
      <c r="E7" s="138"/>
      <c r="F7" s="109"/>
      <c r="G7" s="109"/>
      <c r="H7" s="109">
        <v>2.5</v>
      </c>
      <c r="I7" s="109"/>
      <c r="J7" s="110"/>
      <c r="K7" s="110"/>
    </row>
    <row r="8" spans="2:11" s="59" customFormat="1" ht="30" x14ac:dyDescent="0.25">
      <c r="B8" s="6" t="s">
        <v>238</v>
      </c>
      <c r="C8" s="14" t="s">
        <v>60</v>
      </c>
      <c r="D8" s="111"/>
      <c r="E8" s="113"/>
      <c r="F8" s="109"/>
      <c r="G8" s="109"/>
      <c r="H8" s="109">
        <v>3</v>
      </c>
      <c r="I8" s="109"/>
      <c r="J8" s="110"/>
      <c r="K8" s="110"/>
    </row>
    <row r="9" spans="2:11" s="59" customFormat="1" x14ac:dyDescent="0.25">
      <c r="B9" s="198" t="s">
        <v>241</v>
      </c>
      <c r="C9" s="198"/>
      <c r="D9" s="198"/>
      <c r="E9" s="198"/>
    </row>
    <row r="10" spans="2:11" s="59" customFormat="1" ht="30" x14ac:dyDescent="0.25">
      <c r="B10" s="6" t="s">
        <v>137</v>
      </c>
      <c r="C10" s="14" t="s">
        <v>56</v>
      </c>
      <c r="D10" s="111"/>
      <c r="E10" s="112"/>
    </row>
    <row r="11" spans="2:11" s="59" customFormat="1" x14ac:dyDescent="0.25">
      <c r="B11" s="6" t="s">
        <v>136</v>
      </c>
      <c r="C11" s="14" t="s">
        <v>60</v>
      </c>
      <c r="D11" s="111"/>
      <c r="E11" s="114"/>
    </row>
    <row r="12" spans="2:11" s="59" customFormat="1" x14ac:dyDescent="0.25">
      <c r="B12" s="6" t="s">
        <v>138</v>
      </c>
      <c r="C12" s="14" t="s">
        <v>43</v>
      </c>
      <c r="D12" s="114"/>
      <c r="E12" s="114"/>
    </row>
    <row r="13" spans="2:11" s="59" customFormat="1" ht="30" x14ac:dyDescent="0.25">
      <c r="B13" s="6" t="s">
        <v>239</v>
      </c>
      <c r="C13" s="14" t="s">
        <v>43</v>
      </c>
      <c r="D13" s="114"/>
      <c r="E13" s="114"/>
    </row>
    <row r="14" spans="2:11" ht="135" x14ac:dyDescent="0.25">
      <c r="B14" s="15" t="s">
        <v>391</v>
      </c>
      <c r="C14" s="7"/>
      <c r="D14" s="111"/>
      <c r="E14" s="111"/>
    </row>
    <row r="15" spans="2:11" ht="60" x14ac:dyDescent="0.25">
      <c r="B15" s="15" t="s">
        <v>240</v>
      </c>
      <c r="C15" s="7" t="s">
        <v>43</v>
      </c>
      <c r="D15" s="114"/>
      <c r="E15" s="111"/>
    </row>
    <row r="16" spans="2:11" x14ac:dyDescent="0.25">
      <c r="B16" s="203" t="s">
        <v>139</v>
      </c>
      <c r="C16" s="203"/>
      <c r="D16" s="203"/>
      <c r="E16" s="203"/>
    </row>
    <row r="17" spans="2:5" x14ac:dyDescent="0.25">
      <c r="B17" s="205" t="s">
        <v>249</v>
      </c>
      <c r="C17" s="198"/>
      <c r="D17" s="198"/>
      <c r="E17" s="198"/>
    </row>
    <row r="18" spans="2:5" ht="174.75" customHeight="1" x14ac:dyDescent="0.25">
      <c r="B18" s="15" t="s">
        <v>250</v>
      </c>
      <c r="C18" s="7"/>
      <c r="D18" s="114"/>
      <c r="E18" s="139"/>
    </row>
    <row r="19" spans="2:5" ht="60" x14ac:dyDescent="0.25">
      <c r="B19" s="15" t="s">
        <v>251</v>
      </c>
      <c r="C19" s="7" t="s">
        <v>43</v>
      </c>
      <c r="D19" s="114"/>
      <c r="E19" s="138"/>
    </row>
    <row r="20" spans="2:5" ht="45" x14ac:dyDescent="0.25">
      <c r="B20" s="15" t="s">
        <v>252</v>
      </c>
      <c r="C20" s="7" t="s">
        <v>43</v>
      </c>
      <c r="D20" s="114"/>
      <c r="E20" s="115"/>
    </row>
    <row r="21" spans="2:5" ht="75" x14ac:dyDescent="0.25">
      <c r="B21" s="15" t="s">
        <v>253</v>
      </c>
      <c r="C21" s="22" t="s">
        <v>43</v>
      </c>
      <c r="D21" s="114"/>
      <c r="E21" s="140"/>
    </row>
    <row r="22" spans="2:5" x14ac:dyDescent="0.25">
      <c r="B22" s="203" t="s">
        <v>140</v>
      </c>
      <c r="C22" s="203"/>
      <c r="D22" s="203"/>
      <c r="E22" s="203"/>
    </row>
    <row r="23" spans="2:5" ht="48" customHeight="1" x14ac:dyDescent="0.25">
      <c r="B23" s="205" t="s">
        <v>254</v>
      </c>
      <c r="C23" s="205"/>
      <c r="D23" s="205"/>
      <c r="E23" s="205"/>
    </row>
    <row r="24" spans="2:5" x14ac:dyDescent="0.25">
      <c r="B24" s="65" t="s">
        <v>61</v>
      </c>
      <c r="C24" s="22" t="s">
        <v>60</v>
      </c>
      <c r="D24" s="111"/>
      <c r="E24" s="115"/>
    </row>
    <row r="25" spans="2:5" ht="45" x14ac:dyDescent="0.25">
      <c r="B25" s="15" t="s">
        <v>255</v>
      </c>
      <c r="C25" s="7" t="s">
        <v>62</v>
      </c>
      <c r="D25" s="139"/>
      <c r="E25" s="139"/>
    </row>
    <row r="26" spans="2:5" ht="120" x14ac:dyDescent="0.25">
      <c r="B26" s="15" t="s">
        <v>256</v>
      </c>
      <c r="C26" s="7" t="s">
        <v>63</v>
      </c>
      <c r="D26" s="111"/>
      <c r="E26" s="112"/>
    </row>
    <row r="27" spans="2:5" x14ac:dyDescent="0.25">
      <c r="B27" s="3" t="s">
        <v>257</v>
      </c>
      <c r="C27" s="2" t="s">
        <v>124</v>
      </c>
      <c r="D27" s="27">
        <f>D29+SUM(D32:D34)+SUM(D36:D37)+D39+SUM(D42:D45)+SUM(D48:D49)</f>
        <v>0</v>
      </c>
      <c r="E27" s="66"/>
    </row>
    <row r="28" spans="2:5" x14ac:dyDescent="0.25">
      <c r="B28" s="203" t="s">
        <v>141</v>
      </c>
      <c r="C28" s="203"/>
      <c r="D28" s="203"/>
      <c r="E28" s="203"/>
    </row>
    <row r="29" spans="2:5" ht="150" x14ac:dyDescent="0.25">
      <c r="B29" s="41" t="s">
        <v>259</v>
      </c>
      <c r="C29" s="7" t="s">
        <v>59</v>
      </c>
      <c r="D29" s="111"/>
      <c r="E29" s="115"/>
    </row>
    <row r="30" spans="2:5" x14ac:dyDescent="0.25">
      <c r="B30" s="203" t="s">
        <v>142</v>
      </c>
      <c r="C30" s="203"/>
      <c r="D30" s="203"/>
      <c r="E30" s="203"/>
    </row>
    <row r="31" spans="2:5" ht="33" customHeight="1" x14ac:dyDescent="0.25">
      <c r="B31" s="206" t="s">
        <v>392</v>
      </c>
      <c r="C31" s="225"/>
      <c r="D31" s="225"/>
      <c r="E31" s="226"/>
    </row>
    <row r="32" spans="2:5" ht="60" x14ac:dyDescent="0.25">
      <c r="B32" s="15" t="s">
        <v>261</v>
      </c>
      <c r="C32" s="7" t="s">
        <v>262</v>
      </c>
      <c r="D32" s="114"/>
      <c r="E32" s="112"/>
    </row>
    <row r="33" spans="2:6" ht="60" x14ac:dyDescent="0.25">
      <c r="B33" s="6" t="s">
        <v>260</v>
      </c>
      <c r="C33" s="7" t="s">
        <v>143</v>
      </c>
      <c r="D33" s="111"/>
      <c r="E33" s="111"/>
      <c r="F33" s="99"/>
    </row>
    <row r="34" spans="2:6" ht="90" x14ac:dyDescent="0.25">
      <c r="B34" s="6" t="s">
        <v>242</v>
      </c>
      <c r="C34" s="7" t="s">
        <v>143</v>
      </c>
      <c r="D34" s="111"/>
      <c r="E34" s="111"/>
      <c r="F34" s="99"/>
    </row>
    <row r="35" spans="2:6" ht="31.5" customHeight="1" x14ac:dyDescent="0.25">
      <c r="B35" s="205" t="s">
        <v>263</v>
      </c>
      <c r="C35" s="205"/>
      <c r="D35" s="205"/>
      <c r="E35" s="205"/>
    </row>
    <row r="36" spans="2:6" ht="30" x14ac:dyDescent="0.25">
      <c r="B36" s="6" t="s">
        <v>264</v>
      </c>
      <c r="C36" s="14" t="s">
        <v>60</v>
      </c>
      <c r="D36" s="111"/>
      <c r="E36" s="224"/>
    </row>
    <row r="37" spans="2:6" ht="30" x14ac:dyDescent="0.25">
      <c r="B37" s="6" t="s">
        <v>265</v>
      </c>
      <c r="C37" s="14" t="s">
        <v>60</v>
      </c>
      <c r="D37" s="111"/>
      <c r="E37" s="224"/>
    </row>
    <row r="38" spans="2:6" x14ac:dyDescent="0.25">
      <c r="B38" s="203" t="s">
        <v>144</v>
      </c>
      <c r="C38" s="203"/>
      <c r="D38" s="203"/>
      <c r="E38" s="203"/>
    </row>
    <row r="39" spans="2:6" ht="165" x14ac:dyDescent="0.25">
      <c r="B39" s="15" t="s">
        <v>243</v>
      </c>
      <c r="C39" s="7" t="s">
        <v>49</v>
      </c>
      <c r="D39" s="111"/>
      <c r="E39" s="139"/>
    </row>
    <row r="40" spans="2:6" x14ac:dyDescent="0.25">
      <c r="B40" s="203" t="s">
        <v>145</v>
      </c>
      <c r="C40" s="203"/>
      <c r="D40" s="203"/>
      <c r="E40" s="203"/>
    </row>
    <row r="41" spans="2:6" x14ac:dyDescent="0.25">
      <c r="B41" s="205" t="s">
        <v>266</v>
      </c>
      <c r="C41" s="205"/>
      <c r="D41" s="205"/>
      <c r="E41" s="205"/>
    </row>
    <row r="42" spans="2:6" ht="75" x14ac:dyDescent="0.25">
      <c r="B42" s="15" t="s">
        <v>244</v>
      </c>
      <c r="C42" s="7" t="s">
        <v>60</v>
      </c>
      <c r="D42" s="111"/>
      <c r="E42" s="115"/>
    </row>
    <row r="43" spans="2:6" x14ac:dyDescent="0.25">
      <c r="B43" s="15" t="s">
        <v>245</v>
      </c>
      <c r="C43" s="7" t="s">
        <v>60</v>
      </c>
      <c r="D43" s="111"/>
      <c r="E43" s="115"/>
    </row>
    <row r="44" spans="2:6" ht="75" x14ac:dyDescent="0.25">
      <c r="B44" s="15" t="s">
        <v>237</v>
      </c>
      <c r="C44" s="7" t="s">
        <v>49</v>
      </c>
      <c r="D44" s="111"/>
      <c r="E44" s="115"/>
      <c r="F44" s="99"/>
    </row>
    <row r="45" spans="2:6" ht="95.25" customHeight="1" x14ac:dyDescent="0.25">
      <c r="B45" s="15" t="s">
        <v>267</v>
      </c>
      <c r="C45" s="7" t="s">
        <v>43</v>
      </c>
      <c r="D45" s="139"/>
      <c r="E45" s="112"/>
    </row>
    <row r="46" spans="2:6" x14ac:dyDescent="0.25">
      <c r="B46" s="203" t="s">
        <v>146</v>
      </c>
      <c r="C46" s="203"/>
      <c r="D46" s="203"/>
      <c r="E46" s="203"/>
    </row>
    <row r="47" spans="2:6" x14ac:dyDescent="0.25">
      <c r="B47" s="205" t="s">
        <v>268</v>
      </c>
      <c r="C47" s="205"/>
      <c r="D47" s="205"/>
      <c r="E47" s="205"/>
    </row>
    <row r="48" spans="2:6" ht="75" x14ac:dyDescent="0.25">
      <c r="B48" s="15" t="s">
        <v>269</v>
      </c>
      <c r="C48" s="7"/>
      <c r="D48" s="111"/>
      <c r="E48" s="115"/>
    </row>
    <row r="49" spans="2:5" ht="195" x14ac:dyDescent="0.25">
      <c r="B49" s="15" t="s">
        <v>246</v>
      </c>
      <c r="C49" s="7" t="s">
        <v>59</v>
      </c>
      <c r="D49" s="114"/>
      <c r="E49" s="139"/>
    </row>
    <row r="50" spans="2:5" x14ac:dyDescent="0.25">
      <c r="B50" s="201" t="s">
        <v>30</v>
      </c>
      <c r="C50" s="201"/>
      <c r="D50" s="46">
        <f>D3+D27</f>
        <v>0</v>
      </c>
      <c r="E50" s="63"/>
    </row>
    <row r="51" spans="2:5" x14ac:dyDescent="0.25">
      <c r="B51" s="64"/>
      <c r="C51" s="64"/>
      <c r="D51" s="17"/>
    </row>
    <row r="52" spans="2:5" x14ac:dyDescent="0.25">
      <c r="B52" s="64"/>
      <c r="C52" s="64"/>
      <c r="D52" s="17"/>
    </row>
    <row r="53" spans="2:5" x14ac:dyDescent="0.25">
      <c r="B53" s="64"/>
      <c r="C53" s="64"/>
      <c r="D53" s="17"/>
    </row>
    <row r="54" spans="2:5" x14ac:dyDescent="0.25">
      <c r="B54" s="64"/>
      <c r="C54" s="64"/>
      <c r="D54" s="17"/>
    </row>
    <row r="55" spans="2:5" x14ac:dyDescent="0.25">
      <c r="B55" s="64"/>
      <c r="C55" s="64"/>
      <c r="D55" s="17"/>
    </row>
    <row r="56" spans="2:5" x14ac:dyDescent="0.25">
      <c r="B56" s="64"/>
      <c r="C56" s="64"/>
      <c r="D56" s="17"/>
    </row>
    <row r="57" spans="2:5" x14ac:dyDescent="0.25">
      <c r="B57" s="64"/>
      <c r="C57" s="64"/>
      <c r="D57" s="17"/>
    </row>
    <row r="58" spans="2:5" x14ac:dyDescent="0.25">
      <c r="B58" s="64"/>
      <c r="C58" s="64"/>
      <c r="D58" s="17"/>
    </row>
    <row r="59" spans="2:5" x14ac:dyDescent="0.25">
      <c r="B59" s="64"/>
      <c r="C59" s="64"/>
      <c r="D59" s="17"/>
    </row>
    <row r="60" spans="2:5" x14ac:dyDescent="0.25">
      <c r="B60" s="64"/>
      <c r="C60" s="64"/>
      <c r="D60" s="17"/>
    </row>
    <row r="61" spans="2:5" x14ac:dyDescent="0.25">
      <c r="B61" s="64"/>
      <c r="C61" s="64"/>
      <c r="D61" s="17"/>
    </row>
    <row r="62" spans="2:5" x14ac:dyDescent="0.25">
      <c r="B62" s="64"/>
      <c r="C62" s="64"/>
      <c r="D62" s="17"/>
    </row>
    <row r="63" spans="2:5" x14ac:dyDescent="0.25">
      <c r="B63" s="64"/>
      <c r="C63" s="64"/>
      <c r="D63" s="17"/>
    </row>
    <row r="64" spans="2:5" x14ac:dyDescent="0.25">
      <c r="B64" s="64"/>
      <c r="C64" s="64"/>
      <c r="D64" s="17"/>
    </row>
    <row r="65" spans="2:4" x14ac:dyDescent="0.25">
      <c r="B65" s="64"/>
      <c r="C65" s="64"/>
      <c r="D65" s="17"/>
    </row>
    <row r="66" spans="2:4" x14ac:dyDescent="0.25">
      <c r="B66" s="64"/>
      <c r="C66" s="64"/>
      <c r="D66" s="17"/>
    </row>
    <row r="67" spans="2:4" x14ac:dyDescent="0.25">
      <c r="B67" s="64"/>
      <c r="C67" s="64"/>
      <c r="D67" s="17"/>
    </row>
    <row r="68" spans="2:4" x14ac:dyDescent="0.25">
      <c r="B68" s="64"/>
      <c r="C68" s="64"/>
      <c r="D68" s="17"/>
    </row>
    <row r="69" spans="2:4" x14ac:dyDescent="0.25">
      <c r="B69" s="64"/>
      <c r="C69" s="64"/>
      <c r="D69" s="17"/>
    </row>
    <row r="70" spans="2:4" x14ac:dyDescent="0.25">
      <c r="B70" s="64"/>
      <c r="C70" s="64"/>
      <c r="D70" s="17"/>
    </row>
    <row r="71" spans="2:4" x14ac:dyDescent="0.25">
      <c r="B71" s="64"/>
      <c r="C71" s="64"/>
      <c r="D71" s="17"/>
    </row>
    <row r="72" spans="2:4" x14ac:dyDescent="0.25">
      <c r="B72" s="64"/>
      <c r="C72" s="64"/>
      <c r="D72" s="17"/>
    </row>
    <row r="73" spans="2:4" x14ac:dyDescent="0.25">
      <c r="B73" s="64"/>
      <c r="C73" s="64"/>
      <c r="D73" s="17"/>
    </row>
    <row r="74" spans="2:4" x14ac:dyDescent="0.25">
      <c r="B74" s="64"/>
      <c r="C74" s="64"/>
      <c r="D74" s="17"/>
    </row>
    <row r="75" spans="2:4" x14ac:dyDescent="0.25">
      <c r="B75" s="64"/>
      <c r="C75" s="64"/>
      <c r="D75" s="17"/>
    </row>
    <row r="76" spans="2:4" x14ac:dyDescent="0.25">
      <c r="B76" s="64"/>
      <c r="C76" s="64"/>
      <c r="D76" s="17"/>
    </row>
    <row r="77" spans="2:4" x14ac:dyDescent="0.25">
      <c r="B77" s="64"/>
      <c r="C77" s="64"/>
      <c r="D77" s="17"/>
    </row>
  </sheetData>
  <sheetProtection algorithmName="SHA-512" hashValue="/ksciSfVLJ8yI8bcIr1i0WaRj2D932H7StuxWaTFVOiQwz9i45Pwr2daJcEq0B19qQ8LcuXikSQuK0mPyrwZYw==" saltValue="GepkoK2ug88KprejZePbqw==" spinCount="100000" sheet="1" objects="1" scenarios="1" selectLockedCells="1"/>
  <customSheetViews>
    <customSheetView guid="{9C0EB745-DC5E-47B7-B5FC-30E59F52909E}" scale="90" fitToPage="1">
      <selection activeCell="D47" sqref="D47:E48"/>
      <pageMargins left="0.25" right="0.25" top="0.75" bottom="0.75" header="0.3" footer="0.3"/>
      <pageSetup scale="55" fitToHeight="0" orientation="portrait" horizontalDpi="300" verticalDpi="300" r:id="rId1"/>
    </customSheetView>
  </customSheetViews>
  <mergeCells count="18">
    <mergeCell ref="B47:E47"/>
    <mergeCell ref="B30:E30"/>
    <mergeCell ref="B50:C50"/>
    <mergeCell ref="B41:E41"/>
    <mergeCell ref="B46:E46"/>
    <mergeCell ref="B40:E40"/>
    <mergeCell ref="E36:E37"/>
    <mergeCell ref="B38:E38"/>
    <mergeCell ref="B31:E31"/>
    <mergeCell ref="B28:E28"/>
    <mergeCell ref="B22:E22"/>
    <mergeCell ref="B23:E23"/>
    <mergeCell ref="B35:E35"/>
    <mergeCell ref="B4:E4"/>
    <mergeCell ref="B16:E16"/>
    <mergeCell ref="B9:E9"/>
    <mergeCell ref="B5:E5"/>
    <mergeCell ref="B17:E17"/>
  </mergeCells>
  <dataValidations count="8">
    <dataValidation type="list" allowBlank="1" showInputMessage="1" showErrorMessage="1" sqref="D6:D8 D11 D24 D33:D34 D36:D37 D42:D43">
      <formula1>$H$2:$H$3</formula1>
    </dataValidation>
    <dataValidation type="list" allowBlank="1" showInputMessage="1" showErrorMessage="1" sqref="D10">
      <formula1>$J$2:$J$3</formula1>
    </dataValidation>
    <dataValidation type="list" allowBlank="1" showInputMessage="1" showErrorMessage="1" sqref="D12:D13 D15 D19:D21 D32 D45">
      <formula1>$I$2:$I$3</formula1>
    </dataValidation>
    <dataValidation type="list" allowBlank="1" showInputMessage="1" showErrorMessage="1" sqref="D14">
      <formula1>$K$2:$K$5</formula1>
    </dataValidation>
    <dataValidation type="list" allowBlank="1" showInputMessage="1" showErrorMessage="1" sqref="D18">
      <formula1>$H$2:$H$8</formula1>
    </dataValidation>
    <dataValidation type="list" allowBlank="1" showInputMessage="1" showErrorMessage="1" sqref="D25">
      <formula1>$H$2:$H$5</formula1>
    </dataValidation>
    <dataValidation type="list" allowBlank="1" showInputMessage="1" showErrorMessage="1" sqref="D26 D39 D44 D48">
      <formula1>$H$2:$H$4</formula1>
    </dataValidation>
    <dataValidation type="list" allowBlank="1" showInputMessage="1" showErrorMessage="1" sqref="D29 D49">
      <formula1>$H$2:$H$6</formula1>
    </dataValidation>
  </dataValidations>
  <pageMargins left="0.25" right="0.25" top="0.75" bottom="0.75" header="0.3" footer="0.3"/>
  <pageSetup scale="55" fitToHeight="0" orientation="portrait" horizontalDpi="300" verticalDpi="3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2"/>
  <sheetViews>
    <sheetView zoomScale="90" zoomScaleNormal="90" workbookViewId="0">
      <selection activeCell="D6" sqref="D6"/>
    </sheetView>
  </sheetViews>
  <sheetFormatPr defaultRowHeight="15" x14ac:dyDescent="0.25"/>
  <cols>
    <col min="1" max="1" width="4.5703125" customWidth="1"/>
    <col min="2" max="2" width="75.7109375" customWidth="1"/>
    <col min="3" max="3" width="45.7109375" customWidth="1"/>
    <col min="4" max="4" width="15.7109375" customWidth="1"/>
    <col min="5" max="5" width="38.7109375" customWidth="1"/>
  </cols>
  <sheetData>
    <row r="1" spans="2:9" x14ac:dyDescent="0.25">
      <c r="F1" s="109"/>
      <c r="G1" s="109"/>
      <c r="H1" s="109"/>
      <c r="I1" s="109"/>
    </row>
    <row r="2" spans="2:9" x14ac:dyDescent="0.25">
      <c r="B2" s="5" t="s">
        <v>147</v>
      </c>
      <c r="C2" s="24" t="s">
        <v>393</v>
      </c>
      <c r="D2" s="43" t="s">
        <v>180</v>
      </c>
      <c r="E2" s="44" t="s">
        <v>79</v>
      </c>
      <c r="F2" s="109">
        <v>0</v>
      </c>
      <c r="G2" s="109">
        <v>0</v>
      </c>
      <c r="H2" s="109">
        <v>0</v>
      </c>
      <c r="I2" s="109">
        <v>0</v>
      </c>
    </row>
    <row r="3" spans="2:9" s="12" customFormat="1" x14ac:dyDescent="0.25">
      <c r="B3" s="3" t="s">
        <v>148</v>
      </c>
      <c r="C3" s="2" t="s">
        <v>44</v>
      </c>
      <c r="D3" s="43">
        <f>SUM(D6:D8)+SUM(D10:D11)</f>
        <v>0</v>
      </c>
      <c r="E3" s="45"/>
      <c r="F3" s="109">
        <v>0.25</v>
      </c>
      <c r="G3" s="109">
        <v>0.5</v>
      </c>
      <c r="H3" s="109">
        <v>0.5</v>
      </c>
      <c r="I3" s="109">
        <v>1</v>
      </c>
    </row>
    <row r="4" spans="2:9" x14ac:dyDescent="0.25">
      <c r="B4" s="203" t="s">
        <v>149</v>
      </c>
      <c r="C4" s="203"/>
      <c r="D4" s="203"/>
      <c r="E4" s="203"/>
      <c r="F4" s="109">
        <v>0.5</v>
      </c>
      <c r="G4" s="109">
        <v>1</v>
      </c>
      <c r="H4" s="109">
        <v>1</v>
      </c>
      <c r="I4" s="109">
        <v>2</v>
      </c>
    </row>
    <row r="5" spans="2:9" x14ac:dyDescent="0.25">
      <c r="B5" s="205" t="s">
        <v>270</v>
      </c>
      <c r="C5" s="198"/>
      <c r="D5" s="198"/>
      <c r="E5" s="198"/>
      <c r="F5" s="109">
        <v>0.75</v>
      </c>
      <c r="G5" s="109">
        <v>2</v>
      </c>
      <c r="H5" s="109">
        <v>1.5</v>
      </c>
      <c r="I5" s="109">
        <v>3</v>
      </c>
    </row>
    <row r="6" spans="2:9" ht="45" x14ac:dyDescent="0.25">
      <c r="B6" s="1" t="s">
        <v>280</v>
      </c>
      <c r="C6" s="23" t="s">
        <v>279</v>
      </c>
      <c r="D6" s="114"/>
      <c r="E6" s="115"/>
      <c r="F6" s="109">
        <v>1</v>
      </c>
      <c r="G6" s="110"/>
      <c r="H6" s="109">
        <v>2</v>
      </c>
      <c r="I6" s="110"/>
    </row>
    <row r="7" spans="2:9" ht="105" x14ac:dyDescent="0.25">
      <c r="B7" s="1" t="s">
        <v>271</v>
      </c>
      <c r="C7" s="23" t="s">
        <v>281</v>
      </c>
      <c r="D7" s="114"/>
      <c r="E7" s="139"/>
      <c r="F7" s="109"/>
      <c r="G7" s="109"/>
      <c r="H7" s="109">
        <v>2.5</v>
      </c>
      <c r="I7" s="109"/>
    </row>
    <row r="8" spans="2:9" ht="77.25" customHeight="1" x14ac:dyDescent="0.25">
      <c r="B8" s="39" t="s">
        <v>282</v>
      </c>
      <c r="C8" s="38"/>
      <c r="D8" s="139"/>
      <c r="E8" s="112"/>
      <c r="F8" s="109"/>
      <c r="G8" s="109"/>
      <c r="H8" s="109">
        <v>3</v>
      </c>
      <c r="I8" s="109"/>
    </row>
    <row r="9" spans="2:9" x14ac:dyDescent="0.25">
      <c r="B9" s="228" t="s">
        <v>150</v>
      </c>
      <c r="C9" s="228"/>
      <c r="D9" s="228"/>
      <c r="E9" s="228"/>
    </row>
    <row r="10" spans="2:9" ht="45" x14ac:dyDescent="0.25">
      <c r="B10" s="39" t="s">
        <v>272</v>
      </c>
      <c r="C10" s="40" t="s">
        <v>60</v>
      </c>
      <c r="D10" s="114"/>
      <c r="E10" s="139"/>
    </row>
    <row r="11" spans="2:9" ht="105" x14ac:dyDescent="0.25">
      <c r="B11" s="39" t="s">
        <v>273</v>
      </c>
      <c r="C11" s="40" t="s">
        <v>283</v>
      </c>
      <c r="D11" s="114"/>
      <c r="E11" s="114"/>
    </row>
    <row r="12" spans="2:9" s="12" customFormat="1" x14ac:dyDescent="0.25">
      <c r="B12" s="3" t="s">
        <v>151</v>
      </c>
      <c r="C12" s="2" t="s">
        <v>127</v>
      </c>
      <c r="D12" s="27">
        <f>SUM(D15:D16)+SUM(D18:D19)+SUM(D21:D22)+SUM(D25:D27)</f>
        <v>0</v>
      </c>
      <c r="E12" s="73"/>
    </row>
    <row r="13" spans="2:9" x14ac:dyDescent="0.25">
      <c r="B13" s="204" t="s">
        <v>152</v>
      </c>
      <c r="C13" s="204"/>
      <c r="D13" s="204"/>
      <c r="E13" s="204"/>
    </row>
    <row r="14" spans="2:9" x14ac:dyDescent="0.25">
      <c r="B14" s="227" t="s">
        <v>284</v>
      </c>
      <c r="C14" s="227"/>
      <c r="D14" s="227"/>
      <c r="E14" s="227"/>
    </row>
    <row r="15" spans="2:9" ht="60" x14ac:dyDescent="0.25">
      <c r="B15" s="10" t="s">
        <v>296</v>
      </c>
      <c r="C15" s="38" t="s">
        <v>60</v>
      </c>
      <c r="D15" s="114"/>
      <c r="E15" s="143"/>
    </row>
    <row r="16" spans="2:9" ht="105" x14ac:dyDescent="0.25">
      <c r="B16" s="10" t="s">
        <v>297</v>
      </c>
      <c r="C16" s="38" t="s">
        <v>285</v>
      </c>
      <c r="D16" s="139"/>
      <c r="E16" s="139"/>
    </row>
    <row r="17" spans="2:5" ht="30" customHeight="1" x14ac:dyDescent="0.25">
      <c r="B17" s="227" t="s">
        <v>274</v>
      </c>
      <c r="C17" s="227"/>
      <c r="D17" s="227"/>
      <c r="E17" s="227"/>
    </row>
    <row r="18" spans="2:5" ht="60" x14ac:dyDescent="0.25">
      <c r="B18" s="15" t="s">
        <v>286</v>
      </c>
      <c r="C18" s="23" t="s">
        <v>43</v>
      </c>
      <c r="D18" s="114"/>
      <c r="E18" s="139"/>
    </row>
    <row r="19" spans="2:5" ht="45" x14ac:dyDescent="0.25">
      <c r="B19" s="1" t="s">
        <v>275</v>
      </c>
      <c r="C19" s="23" t="s">
        <v>60</v>
      </c>
      <c r="D19" s="114"/>
      <c r="E19" s="139"/>
    </row>
    <row r="20" spans="2:5" x14ac:dyDescent="0.25">
      <c r="B20" s="9" t="s">
        <v>154</v>
      </c>
      <c r="C20" s="229"/>
      <c r="D20" s="229"/>
      <c r="E20" s="229"/>
    </row>
    <row r="21" spans="2:5" ht="75" x14ac:dyDescent="0.25">
      <c r="B21" s="1" t="s">
        <v>276</v>
      </c>
      <c r="C21" s="25" t="s">
        <v>60</v>
      </c>
      <c r="D21" s="114"/>
      <c r="E21" s="230"/>
    </row>
    <row r="22" spans="2:5" ht="75" x14ac:dyDescent="0.25">
      <c r="B22" s="1" t="s">
        <v>287</v>
      </c>
      <c r="C22" s="25" t="s">
        <v>60</v>
      </c>
      <c r="D22" s="114"/>
      <c r="E22" s="230"/>
    </row>
    <row r="23" spans="2:5" x14ac:dyDescent="0.25">
      <c r="B23" s="204" t="s">
        <v>155</v>
      </c>
      <c r="C23" s="204"/>
      <c r="D23" s="204"/>
      <c r="E23" s="204"/>
    </row>
    <row r="24" spans="2:5" x14ac:dyDescent="0.25">
      <c r="B24" s="227" t="s">
        <v>277</v>
      </c>
      <c r="C24" s="227"/>
      <c r="D24" s="227"/>
      <c r="E24" s="227"/>
    </row>
    <row r="25" spans="2:5" ht="90" x14ac:dyDescent="0.25">
      <c r="B25" s="1" t="s">
        <v>288</v>
      </c>
      <c r="C25" s="23" t="s">
        <v>153</v>
      </c>
      <c r="D25" s="114"/>
      <c r="E25" s="114"/>
    </row>
    <row r="26" spans="2:5" ht="60" x14ac:dyDescent="0.25">
      <c r="B26" s="1" t="s">
        <v>289</v>
      </c>
      <c r="C26" s="25" t="s">
        <v>43</v>
      </c>
      <c r="D26" s="114"/>
      <c r="E26" s="139"/>
    </row>
    <row r="27" spans="2:5" ht="45" customHeight="1" x14ac:dyDescent="0.25">
      <c r="B27" s="10" t="s">
        <v>290</v>
      </c>
      <c r="C27" s="25" t="s">
        <v>43</v>
      </c>
      <c r="D27" s="139"/>
      <c r="E27" s="139"/>
    </row>
    <row r="28" spans="2:5" s="12" customFormat="1" x14ac:dyDescent="0.25">
      <c r="B28" s="3" t="s">
        <v>156</v>
      </c>
      <c r="C28" s="2" t="s">
        <v>58</v>
      </c>
      <c r="D28" s="27">
        <f>SUM(D31:D32)+D35</f>
        <v>0</v>
      </c>
      <c r="E28" s="27"/>
    </row>
    <row r="29" spans="2:5" x14ac:dyDescent="0.25">
      <c r="B29" s="204" t="s">
        <v>157</v>
      </c>
      <c r="C29" s="204"/>
      <c r="D29" s="204"/>
      <c r="E29" s="204"/>
    </row>
    <row r="30" spans="2:5" x14ac:dyDescent="0.25">
      <c r="B30" s="227" t="s">
        <v>278</v>
      </c>
      <c r="C30" s="227"/>
      <c r="D30" s="227"/>
      <c r="E30" s="227"/>
    </row>
    <row r="31" spans="2:5" ht="75.75" customHeight="1" x14ac:dyDescent="0.25">
      <c r="B31" s="1" t="s">
        <v>291</v>
      </c>
      <c r="C31" s="25"/>
      <c r="D31" s="144"/>
      <c r="E31" s="114"/>
    </row>
    <row r="32" spans="2:5" ht="60" x14ac:dyDescent="0.25">
      <c r="B32" s="1" t="s">
        <v>292</v>
      </c>
      <c r="C32" s="25" t="s">
        <v>43</v>
      </c>
      <c r="D32" s="144"/>
      <c r="E32" s="143"/>
    </row>
    <row r="33" spans="2:5" x14ac:dyDescent="0.25">
      <c r="B33" s="204" t="s">
        <v>158</v>
      </c>
      <c r="C33" s="204"/>
      <c r="D33" s="204"/>
      <c r="E33" s="204"/>
    </row>
    <row r="34" spans="2:5" x14ac:dyDescent="0.25">
      <c r="B34" s="227" t="s">
        <v>293</v>
      </c>
      <c r="C34" s="227"/>
      <c r="D34" s="227"/>
      <c r="E34" s="227"/>
    </row>
    <row r="35" spans="2:5" ht="180" x14ac:dyDescent="0.25">
      <c r="B35" s="1" t="s">
        <v>294</v>
      </c>
      <c r="C35" s="23" t="s">
        <v>295</v>
      </c>
      <c r="D35" s="114"/>
      <c r="E35" s="139"/>
    </row>
    <row r="36" spans="2:5" s="12" customFormat="1" x14ac:dyDescent="0.25">
      <c r="B36" s="3" t="s">
        <v>160</v>
      </c>
      <c r="C36" s="2" t="s">
        <v>159</v>
      </c>
      <c r="D36" s="27">
        <f>D38</f>
        <v>0</v>
      </c>
      <c r="E36" s="27"/>
    </row>
    <row r="37" spans="2:5" x14ac:dyDescent="0.25">
      <c r="B37" s="204" t="s">
        <v>161</v>
      </c>
      <c r="C37" s="204"/>
      <c r="D37" s="204"/>
      <c r="E37" s="204"/>
    </row>
    <row r="38" spans="2:5" ht="150" x14ac:dyDescent="0.25">
      <c r="B38" s="1" t="s">
        <v>298</v>
      </c>
      <c r="C38" s="23" t="s">
        <v>299</v>
      </c>
      <c r="D38" s="114"/>
      <c r="E38" s="140"/>
    </row>
    <row r="39" spans="2:5" s="12" customFormat="1" x14ac:dyDescent="0.25">
      <c r="B39" s="3" t="s">
        <v>162</v>
      </c>
      <c r="C39" s="2" t="s">
        <v>159</v>
      </c>
      <c r="D39" s="27">
        <f>SUM(D41:D41)</f>
        <v>0</v>
      </c>
      <c r="E39" s="27"/>
    </row>
    <row r="40" spans="2:5" x14ac:dyDescent="0.25">
      <c r="B40" s="204" t="s">
        <v>163</v>
      </c>
      <c r="C40" s="204"/>
      <c r="D40" s="204"/>
      <c r="E40" s="204"/>
    </row>
    <row r="41" spans="2:5" ht="150" x14ac:dyDescent="0.25">
      <c r="B41" s="1" t="s">
        <v>394</v>
      </c>
      <c r="C41" s="23" t="s">
        <v>164</v>
      </c>
      <c r="D41" s="114"/>
      <c r="E41" s="143"/>
    </row>
    <row r="42" spans="2:5" x14ac:dyDescent="0.25">
      <c r="B42" s="201" t="s">
        <v>39</v>
      </c>
      <c r="C42" s="201"/>
      <c r="D42" s="46">
        <f>D3+D12+D28+D36+D39</f>
        <v>0</v>
      </c>
      <c r="E42" s="63"/>
    </row>
  </sheetData>
  <sheetProtection algorithmName="SHA-512" hashValue="QJgfc7o/ijoTDSJawedkWTi9qlUwHWnu+g6kgsNaBO4QJLfA+Yav/oA7M1S69wqr8hAG/ez22hACKRO5IImomQ==" saltValue="MnfYKsiZHlTz9knImetp+w==" spinCount="100000" sheet="1" objects="1" scenarios="1" selectLockedCells="1"/>
  <customSheetViews>
    <customSheetView guid="{9C0EB745-DC5E-47B7-B5FC-30E59F52909E}" scale="90" fitToPage="1">
      <selection activeCell="D41" sqref="D41:E42"/>
      <pageMargins left="0.25" right="0.25" top="0.75" bottom="0.75" header="0.3" footer="0.3"/>
      <pageSetup scale="57" fitToHeight="0" orientation="portrait" horizontalDpi="300" verticalDpi="300" r:id="rId1"/>
    </customSheetView>
  </customSheetViews>
  <mergeCells count="17">
    <mergeCell ref="B23:E23"/>
    <mergeCell ref="B24:E24"/>
    <mergeCell ref="B17:E17"/>
    <mergeCell ref="B4:E4"/>
    <mergeCell ref="B5:E5"/>
    <mergeCell ref="B9:E9"/>
    <mergeCell ref="B13:E13"/>
    <mergeCell ref="B14:E14"/>
    <mergeCell ref="C20:E20"/>
    <mergeCell ref="E21:E22"/>
    <mergeCell ref="B42:C42"/>
    <mergeCell ref="B33:E33"/>
    <mergeCell ref="B29:E29"/>
    <mergeCell ref="B30:E30"/>
    <mergeCell ref="B34:E34"/>
    <mergeCell ref="B40:E40"/>
    <mergeCell ref="B37:E37"/>
  </mergeCells>
  <dataValidations count="7">
    <dataValidation type="list" allowBlank="1" showInputMessage="1" showErrorMessage="1" sqref="D6:D7 D27">
      <formula1>$I$2:$I$3</formula1>
    </dataValidation>
    <dataValidation type="list" allowBlank="1" showInputMessage="1" showErrorMessage="1" sqref="D8 D25 D18 D31:D32">
      <formula1>$H$2:$H$4</formula1>
    </dataValidation>
    <dataValidation type="list" allowBlank="1" showInputMessage="1" showErrorMessage="1" sqref="D10:D11 D15 D19 D21:D22">
      <formula1>$H$2:$H$3</formula1>
    </dataValidation>
    <dataValidation type="list" allowBlank="1" showInputMessage="1" showErrorMessage="1" sqref="D16">
      <formula1>$I$2:$I$4</formula1>
    </dataValidation>
    <dataValidation type="list" allowBlank="1" showInputMessage="1" showErrorMessage="1" sqref="D26">
      <formula1>$G$2:$G$4</formula1>
    </dataValidation>
    <dataValidation type="list" allowBlank="1" showInputMessage="1" showErrorMessage="1" sqref="D35">
      <formula1>$I$2:$I$5</formula1>
    </dataValidation>
    <dataValidation type="list" allowBlank="1" showInputMessage="1" showErrorMessage="1" sqref="D38 D41">
      <formula1>$H$2:$H$6</formula1>
    </dataValidation>
  </dataValidations>
  <pageMargins left="0.25" right="0.25" top="0.75" bottom="0.75" header="0.3" footer="0.3"/>
  <pageSetup scale="57" fitToHeight="0" orientation="portrait" horizontalDpi="300" verticalDpi="3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0"/>
  <sheetViews>
    <sheetView zoomScale="90" zoomScaleNormal="90" workbookViewId="0">
      <selection activeCell="D5" sqref="D5"/>
    </sheetView>
  </sheetViews>
  <sheetFormatPr defaultRowHeight="15" x14ac:dyDescent="0.25"/>
  <cols>
    <col min="1" max="1" width="4.5703125" customWidth="1"/>
    <col min="2" max="2" width="75.7109375" customWidth="1"/>
    <col min="3" max="3" width="45.7109375" customWidth="1"/>
    <col min="4" max="4" width="15.7109375" customWidth="1"/>
    <col min="5" max="5" width="38.7109375" customWidth="1"/>
  </cols>
  <sheetData>
    <row r="1" spans="2:11" x14ac:dyDescent="0.25">
      <c r="F1" s="109"/>
      <c r="G1" s="109"/>
      <c r="H1" s="109"/>
      <c r="I1" s="109"/>
      <c r="J1" s="109"/>
      <c r="K1" s="109"/>
    </row>
    <row r="2" spans="2:11" x14ac:dyDescent="0.25">
      <c r="B2" s="5" t="s">
        <v>395</v>
      </c>
      <c r="C2" s="24" t="s">
        <v>258</v>
      </c>
      <c r="D2" s="43" t="s">
        <v>180</v>
      </c>
      <c r="E2" s="44" t="s">
        <v>79</v>
      </c>
      <c r="F2" s="109">
        <v>0</v>
      </c>
      <c r="G2" s="109">
        <v>0</v>
      </c>
      <c r="H2" s="109">
        <v>0</v>
      </c>
      <c r="I2" s="109">
        <v>0</v>
      </c>
      <c r="J2" s="141">
        <v>0</v>
      </c>
      <c r="K2" s="109"/>
    </row>
    <row r="3" spans="2:11" s="12" customFormat="1" x14ac:dyDescent="0.25">
      <c r="B3" s="3" t="s">
        <v>396</v>
      </c>
      <c r="C3" s="2" t="s">
        <v>300</v>
      </c>
      <c r="D3" s="43">
        <f>D5+SUM(D7:D9)+SUM(D12:D15)+D17+D19+SUM(D21:D24)+SUM(D27:D29)+D31+D33</f>
        <v>0</v>
      </c>
      <c r="E3" s="45"/>
      <c r="F3" s="109">
        <v>0.25</v>
      </c>
      <c r="G3" s="109">
        <v>0.5</v>
      </c>
      <c r="H3" s="109">
        <v>0.5</v>
      </c>
      <c r="I3" s="109">
        <v>1</v>
      </c>
      <c r="J3" s="142">
        <v>2</v>
      </c>
      <c r="K3" s="142"/>
    </row>
    <row r="4" spans="2:11" x14ac:dyDescent="0.25">
      <c r="B4" s="204" t="s">
        <v>166</v>
      </c>
      <c r="C4" s="204"/>
      <c r="D4" s="204"/>
      <c r="E4" s="204"/>
      <c r="F4" s="109">
        <v>0.5</v>
      </c>
      <c r="G4" s="109">
        <v>1</v>
      </c>
      <c r="H4" s="109">
        <v>1</v>
      </c>
      <c r="I4" s="109">
        <v>2</v>
      </c>
      <c r="J4" s="109"/>
      <c r="K4" s="109"/>
    </row>
    <row r="5" spans="2:11" ht="124.5" customHeight="1" x14ac:dyDescent="0.25">
      <c r="B5" s="15" t="s">
        <v>301</v>
      </c>
      <c r="C5" s="23"/>
      <c r="D5" s="144"/>
      <c r="E5" s="144"/>
      <c r="F5" s="109">
        <v>0.75</v>
      </c>
      <c r="G5" s="109">
        <v>2</v>
      </c>
      <c r="H5" s="109">
        <v>1.5</v>
      </c>
      <c r="I5" s="109">
        <v>3</v>
      </c>
      <c r="J5" s="109"/>
      <c r="K5" s="109"/>
    </row>
    <row r="6" spans="2:11" x14ac:dyDescent="0.25">
      <c r="B6" s="203" t="s">
        <v>167</v>
      </c>
      <c r="C6" s="203"/>
      <c r="D6" s="203"/>
      <c r="E6" s="203"/>
      <c r="F6" s="109">
        <v>1</v>
      </c>
      <c r="G6" s="110"/>
      <c r="H6" s="109">
        <v>2</v>
      </c>
      <c r="I6" s="110"/>
      <c r="J6" s="109"/>
      <c r="K6" s="109"/>
    </row>
    <row r="7" spans="2:11" ht="90" x14ac:dyDescent="0.25">
      <c r="B7" s="106" t="s">
        <v>303</v>
      </c>
      <c r="C7" s="23" t="s">
        <v>302</v>
      </c>
      <c r="D7" s="8">
        <f>IF(0.5*C8&gt;2,2,0.5*C8)</f>
        <v>0</v>
      </c>
      <c r="E7" s="148"/>
      <c r="F7" s="109"/>
      <c r="G7" s="109"/>
      <c r="H7" s="109">
        <v>2.5</v>
      </c>
      <c r="I7" s="109"/>
      <c r="J7" s="109"/>
      <c r="K7" s="109"/>
    </row>
    <row r="8" spans="2:11" ht="19.5" customHeight="1" x14ac:dyDescent="0.25">
      <c r="B8" s="145" t="s">
        <v>400</v>
      </c>
      <c r="C8" s="149"/>
      <c r="D8" s="8"/>
      <c r="E8" s="26"/>
      <c r="F8" s="109"/>
      <c r="G8" s="109"/>
      <c r="H8" s="109">
        <v>3</v>
      </c>
      <c r="I8" s="109"/>
      <c r="J8" s="109"/>
      <c r="K8" s="109"/>
    </row>
    <row r="9" spans="2:11" ht="91.5" customHeight="1" x14ac:dyDescent="0.25">
      <c r="B9" s="105" t="s">
        <v>304</v>
      </c>
      <c r="C9" s="23"/>
      <c r="D9" s="111"/>
      <c r="E9" s="148"/>
      <c r="F9" s="109"/>
      <c r="G9" s="109"/>
      <c r="H9" s="109">
        <v>3.5</v>
      </c>
      <c r="I9" s="109"/>
      <c r="J9" s="109"/>
      <c r="K9" s="109"/>
    </row>
    <row r="10" spans="2:11" x14ac:dyDescent="0.25">
      <c r="B10" s="198" t="s">
        <v>168</v>
      </c>
      <c r="C10" s="198"/>
      <c r="D10" s="198"/>
      <c r="E10" s="198"/>
      <c r="F10" s="109"/>
      <c r="G10" s="109"/>
      <c r="H10" s="109">
        <v>4</v>
      </c>
      <c r="I10" s="109"/>
      <c r="J10" s="109"/>
      <c r="K10" s="109"/>
    </row>
    <row r="11" spans="2:11" ht="45.75" customHeight="1" x14ac:dyDescent="0.25">
      <c r="B11" s="232" t="s">
        <v>305</v>
      </c>
      <c r="C11" s="232"/>
      <c r="D11" s="232"/>
      <c r="E11" s="232"/>
      <c r="F11" s="109"/>
      <c r="G11" s="109"/>
      <c r="H11" s="109">
        <v>4.5</v>
      </c>
      <c r="I11" s="109"/>
      <c r="J11" s="109"/>
      <c r="K11" s="109"/>
    </row>
    <row r="12" spans="2:11" ht="150" x14ac:dyDescent="0.25">
      <c r="B12" s="1" t="s">
        <v>306</v>
      </c>
      <c r="C12" s="23" t="s">
        <v>314</v>
      </c>
      <c r="D12" s="144"/>
      <c r="E12" s="144"/>
      <c r="F12" s="96"/>
      <c r="H12" s="109">
        <v>5</v>
      </c>
    </row>
    <row r="13" spans="2:11" ht="60" x14ac:dyDescent="0.25">
      <c r="B13" s="1" t="s">
        <v>315</v>
      </c>
      <c r="C13" s="23" t="s">
        <v>60</v>
      </c>
      <c r="D13" s="144"/>
      <c r="E13" s="144"/>
    </row>
    <row r="14" spans="2:11" ht="45" x14ac:dyDescent="0.25">
      <c r="B14" s="1" t="s">
        <v>307</v>
      </c>
      <c r="C14" s="23" t="s">
        <v>60</v>
      </c>
      <c r="D14" s="144"/>
      <c r="E14" s="144"/>
    </row>
    <row r="15" spans="2:11" ht="105" x14ac:dyDescent="0.25">
      <c r="B15" s="1" t="s">
        <v>316</v>
      </c>
      <c r="C15" s="23" t="s">
        <v>43</v>
      </c>
      <c r="D15" s="144"/>
      <c r="E15" s="148"/>
    </row>
    <row r="16" spans="2:11" x14ac:dyDescent="0.25">
      <c r="B16" s="204" t="s">
        <v>169</v>
      </c>
      <c r="C16" s="204"/>
      <c r="D16" s="204"/>
      <c r="E16" s="204"/>
    </row>
    <row r="17" spans="2:6" ht="45" x14ac:dyDescent="0.25">
      <c r="B17" s="1" t="s">
        <v>308</v>
      </c>
      <c r="C17" s="25" t="s">
        <v>43</v>
      </c>
      <c r="D17" s="144"/>
      <c r="E17" s="144"/>
    </row>
    <row r="18" spans="2:6" x14ac:dyDescent="0.25">
      <c r="B18" s="204" t="s">
        <v>170</v>
      </c>
      <c r="C18" s="204"/>
      <c r="D18" s="204"/>
      <c r="E18" s="204"/>
    </row>
    <row r="19" spans="2:6" ht="105" x14ac:dyDescent="0.25">
      <c r="B19" s="6" t="s">
        <v>309</v>
      </c>
      <c r="C19" s="7" t="s">
        <v>43</v>
      </c>
      <c r="D19" s="114"/>
      <c r="E19" s="139"/>
      <c r="F19" s="96"/>
    </row>
    <row r="20" spans="2:6" x14ac:dyDescent="0.25">
      <c r="B20" s="204" t="s">
        <v>171</v>
      </c>
      <c r="C20" s="204"/>
      <c r="D20" s="204"/>
      <c r="E20" s="204"/>
    </row>
    <row r="21" spans="2:6" ht="90" x14ac:dyDescent="0.25">
      <c r="B21" s="13" t="s">
        <v>397</v>
      </c>
      <c r="C21" s="22" t="s">
        <v>56</v>
      </c>
      <c r="D21" s="111"/>
      <c r="E21" s="147"/>
    </row>
    <row r="22" spans="2:6" ht="75" customHeight="1" x14ac:dyDescent="0.25">
      <c r="B22" s="6" t="s">
        <v>318</v>
      </c>
      <c r="C22" s="7"/>
      <c r="D22" s="111"/>
      <c r="E22" s="148"/>
    </row>
    <row r="23" spans="2:6" ht="75" x14ac:dyDescent="0.25">
      <c r="B23" s="6" t="s">
        <v>317</v>
      </c>
      <c r="C23" s="7" t="s">
        <v>60</v>
      </c>
      <c r="D23" s="144"/>
      <c r="E23" s="140"/>
    </row>
    <row r="24" spans="2:6" ht="120" x14ac:dyDescent="0.25">
      <c r="B24" s="6" t="s">
        <v>319</v>
      </c>
      <c r="C24" s="7" t="s">
        <v>320</v>
      </c>
      <c r="D24" s="144"/>
      <c r="E24" s="139"/>
    </row>
    <row r="25" spans="2:6" x14ac:dyDescent="0.25">
      <c r="B25" s="204" t="s">
        <v>172</v>
      </c>
      <c r="C25" s="204"/>
      <c r="D25" s="204"/>
      <c r="E25" s="204"/>
    </row>
    <row r="26" spans="2:6" x14ac:dyDescent="0.25">
      <c r="B26" s="205" t="s">
        <v>321</v>
      </c>
      <c r="C26" s="205"/>
      <c r="D26" s="205"/>
      <c r="E26" s="205"/>
    </row>
    <row r="27" spans="2:6" ht="45" x14ac:dyDescent="0.25">
      <c r="B27" s="6" t="s">
        <v>310</v>
      </c>
      <c r="C27" s="7" t="s">
        <v>322</v>
      </c>
      <c r="D27" s="144"/>
      <c r="E27" s="146"/>
    </row>
    <row r="28" spans="2:6" ht="45" x14ac:dyDescent="0.25">
      <c r="B28" s="13" t="s">
        <v>323</v>
      </c>
      <c r="C28" s="7" t="s">
        <v>43</v>
      </c>
      <c r="D28" s="144"/>
      <c r="E28" s="115"/>
    </row>
    <row r="29" spans="2:6" ht="90" x14ac:dyDescent="0.25">
      <c r="B29" s="19" t="s">
        <v>311</v>
      </c>
      <c r="C29" s="20" t="s">
        <v>49</v>
      </c>
      <c r="D29" s="111"/>
      <c r="E29" s="115"/>
    </row>
    <row r="30" spans="2:6" x14ac:dyDescent="0.25">
      <c r="B30" s="231" t="s">
        <v>175</v>
      </c>
      <c r="C30" s="231"/>
      <c r="D30" s="231"/>
      <c r="E30" s="231"/>
    </row>
    <row r="31" spans="2:6" ht="39.75" customHeight="1" x14ac:dyDescent="0.25">
      <c r="B31" s="19" t="s">
        <v>312</v>
      </c>
      <c r="C31" s="20" t="s">
        <v>43</v>
      </c>
      <c r="D31" s="144"/>
      <c r="E31" s="144"/>
    </row>
    <row r="32" spans="2:6" x14ac:dyDescent="0.25">
      <c r="B32" s="231" t="s">
        <v>324</v>
      </c>
      <c r="C32" s="231"/>
      <c r="D32" s="231"/>
      <c r="E32" s="231"/>
    </row>
    <row r="33" spans="2:5" ht="126" customHeight="1" x14ac:dyDescent="0.25">
      <c r="B33" s="19" t="s">
        <v>325</v>
      </c>
      <c r="C33" s="20"/>
      <c r="D33" s="114"/>
      <c r="E33" s="115"/>
    </row>
    <row r="34" spans="2:5" x14ac:dyDescent="0.25">
      <c r="B34" s="11" t="s">
        <v>398</v>
      </c>
      <c r="C34" s="16" t="s">
        <v>58</v>
      </c>
      <c r="D34" s="27">
        <f>SUM(D37:D39)</f>
        <v>0</v>
      </c>
      <c r="E34" s="67"/>
    </row>
    <row r="35" spans="2:5" x14ac:dyDescent="0.25">
      <c r="B35" s="204" t="s">
        <v>326</v>
      </c>
      <c r="C35" s="204"/>
      <c r="D35" s="204"/>
      <c r="E35" s="204"/>
    </row>
    <row r="36" spans="2:5" x14ac:dyDescent="0.25">
      <c r="B36" s="205" t="s">
        <v>313</v>
      </c>
      <c r="C36" s="205"/>
      <c r="D36" s="205"/>
      <c r="E36" s="205"/>
    </row>
    <row r="37" spans="2:5" ht="150" x14ac:dyDescent="0.25">
      <c r="B37" s="6" t="s">
        <v>327</v>
      </c>
      <c r="C37" s="7" t="s">
        <v>164</v>
      </c>
      <c r="D37" s="114"/>
      <c r="E37" s="139"/>
    </row>
    <row r="38" spans="2:5" ht="105" x14ac:dyDescent="0.25">
      <c r="B38" s="6" t="s">
        <v>328</v>
      </c>
      <c r="C38" s="7" t="s">
        <v>164</v>
      </c>
      <c r="D38" s="114"/>
      <c r="E38" s="115"/>
    </row>
    <row r="39" spans="2:5" ht="90" x14ac:dyDescent="0.25">
      <c r="B39" s="6" t="s">
        <v>329</v>
      </c>
      <c r="C39" s="7" t="s">
        <v>173</v>
      </c>
      <c r="D39" s="114"/>
      <c r="E39" s="115"/>
    </row>
    <row r="40" spans="2:5" x14ac:dyDescent="0.25">
      <c r="B40" s="201" t="s">
        <v>41</v>
      </c>
      <c r="C40" s="201"/>
      <c r="D40" s="46">
        <f>D3+D34</f>
        <v>0</v>
      </c>
      <c r="E40" s="63"/>
    </row>
  </sheetData>
  <sheetProtection algorithmName="SHA-512" hashValue="/nUwgZJ9EJ5hQCvTvIMOzrEKdv7SDwgLUzF+gItMyn1qpxpiHy2bhalQwq+jmLPB3fRYhZIj4fMhz4dUIbH0CQ==" saltValue="juxEBC1CnANp3tdXDJXtQA==" spinCount="100000" sheet="1" objects="1" scenarios="1" selectLockedCells="1"/>
  <customSheetViews>
    <customSheetView guid="{9C0EB745-DC5E-47B7-B5FC-30E59F52909E}" scale="90" fitToPage="1">
      <selection activeCell="D36" sqref="D36:E38"/>
      <pageMargins left="0.25" right="0.25" top="0.75" bottom="0.75" header="0.3" footer="0.3"/>
      <pageSetup scale="56" fitToHeight="0" orientation="portrait" horizontalDpi="300" verticalDpi="300" r:id="rId1"/>
    </customSheetView>
  </customSheetViews>
  <mergeCells count="14">
    <mergeCell ref="B6:E6"/>
    <mergeCell ref="B4:E4"/>
    <mergeCell ref="B11:E11"/>
    <mergeCell ref="B26:E26"/>
    <mergeCell ref="B36:E36"/>
    <mergeCell ref="B35:E35"/>
    <mergeCell ref="B30:E30"/>
    <mergeCell ref="B18:E18"/>
    <mergeCell ref="B40:C40"/>
    <mergeCell ref="B32:E32"/>
    <mergeCell ref="B20:E20"/>
    <mergeCell ref="B25:E25"/>
    <mergeCell ref="B10:E10"/>
    <mergeCell ref="B16:E16"/>
  </mergeCells>
  <dataValidations count="9">
    <dataValidation type="list" allowBlank="1" showInputMessage="1" showErrorMessage="1" sqref="D5">
      <formula1>$G$2:$G$5</formula1>
    </dataValidation>
    <dataValidation type="list" allowBlank="1" showInputMessage="1" showErrorMessage="1" sqref="D9">
      <formula1>$I$2:$I$4</formula1>
    </dataValidation>
    <dataValidation type="list" allowBlank="1" showInputMessage="1" showErrorMessage="1" sqref="D12">
      <formula1>$H$2:$H$5</formula1>
    </dataValidation>
    <dataValidation type="list" allowBlank="1" showInputMessage="1" showErrorMessage="1" sqref="D13:D14 D23">
      <formula1>$H$2:$H$3</formula1>
    </dataValidation>
    <dataValidation type="list" allowBlank="1" showInputMessage="1" showErrorMessage="1" sqref="D31 D17 D24 D27:D28">
      <formula1>$I$2:$I$3</formula1>
    </dataValidation>
    <dataValidation type="list" allowBlank="1" showInputMessage="1" showErrorMessage="1" sqref="D19 D22 D29 D39 D15">
      <formula1>$H$2:$H$4</formula1>
    </dataValidation>
    <dataValidation type="list" allowBlank="1" showInputMessage="1" showErrorMessage="1" sqref="D21">
      <formula1>$J$2:$J$3</formula1>
    </dataValidation>
    <dataValidation type="list" allowBlank="1" showInputMessage="1" showErrorMessage="1" sqref="D33">
      <formula1>$H$2:$H$12</formula1>
    </dataValidation>
    <dataValidation type="list" allowBlank="1" showInputMessage="1" showErrorMessage="1" sqref="D37:D38">
      <formula1>$H$2:$H$6</formula1>
    </dataValidation>
  </dataValidations>
  <pageMargins left="0.25" right="0.25" top="0.75" bottom="0.75" header="0.3" footer="0.3"/>
  <pageSetup scale="56" fitToHeight="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SUMMARY </vt:lpstr>
      <vt:lpstr>Pre-Requisites</vt:lpstr>
      <vt:lpstr>SECTION 1</vt:lpstr>
      <vt:lpstr>SECTION 2</vt:lpstr>
      <vt:lpstr>SECTION 3</vt:lpstr>
      <vt:lpstr>SECTION 4</vt:lpstr>
      <vt:lpstr>SECTION 5</vt:lpstr>
      <vt:lpstr>'Pre-Requisites'!Print_Area</vt:lpstr>
      <vt:lpstr>'SECTION 1'!Print_Area</vt:lpstr>
      <vt:lpstr>'SECTION 2'!Print_Area</vt:lpstr>
      <vt:lpstr>'SECTION 4'!Print_Area</vt:lpstr>
      <vt:lpstr>'SUMMARY '!Print_Area</vt:lpstr>
      <vt:lpstr>'SUMMARY '!Print_Titles</vt:lpstr>
    </vt:vector>
  </TitlesOfParts>
  <Company>WOG 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Majid SAPAR (BCA)</dc:creator>
  <cp:lastModifiedBy>Hui Han SOH (BCA)</cp:lastModifiedBy>
  <cp:lastPrinted>2018-08-31T12:49:43Z</cp:lastPrinted>
  <dcterms:created xsi:type="dcterms:W3CDTF">2017-11-27T01:36:38Z</dcterms:created>
  <dcterms:modified xsi:type="dcterms:W3CDTF">2018-10-12T03:20:37Z</dcterms:modified>
</cp:coreProperties>
</file>